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на сайте за 2022 год\Раскрытие на апрель 2022г\Апрель 2022\"/>
    </mc:Choice>
  </mc:AlternateContent>
  <xr:revisionPtr revIDLastSave="0" documentId="13_ncr:1_{8E3AD696-5FDE-4926-97D6-B2B3BBF9A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рель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1" i="5" l="1"/>
  <c r="Q90" i="5"/>
  <c r="T90" i="5" s="1"/>
  <c r="T89" i="5"/>
  <c r="Q89" i="5"/>
  <c r="Q88" i="5"/>
  <c r="T88" i="5" s="1"/>
  <c r="Q87" i="5"/>
  <c r="T87" i="5" s="1"/>
  <c r="Q86" i="5"/>
  <c r="T86" i="5" s="1"/>
  <c r="Q85" i="5"/>
  <c r="T85" i="5" s="1"/>
  <c r="Q84" i="5"/>
  <c r="T84" i="5" s="1"/>
  <c r="Q83" i="5"/>
  <c r="T83" i="5" s="1"/>
  <c r="Q82" i="5"/>
  <c r="T82" i="5" s="1"/>
  <c r="Q81" i="5"/>
  <c r="T81" i="5" s="1"/>
  <c r="Q80" i="5"/>
  <c r="T80" i="5" s="1"/>
  <c r="Q79" i="5"/>
  <c r="T79" i="5" s="1"/>
  <c r="Q74" i="5"/>
  <c r="T74" i="5" s="1"/>
  <c r="Q75" i="5"/>
  <c r="T75" i="5" s="1"/>
  <c r="Q76" i="5"/>
  <c r="T76" i="5" s="1"/>
  <c r="Q77" i="5"/>
  <c r="T77" i="5" s="1"/>
  <c r="Q78" i="5"/>
  <c r="T78" i="5" s="1"/>
  <c r="Q72" i="5"/>
  <c r="T72" i="5" s="1"/>
  <c r="Q73" i="5"/>
  <c r="T73" i="5" s="1"/>
  <c r="Q71" i="5"/>
  <c r="T71" i="5" s="1"/>
  <c r="Q70" i="5"/>
  <c r="Q69" i="5"/>
  <c r="T69" i="5" s="1"/>
  <c r="Q68" i="5"/>
  <c r="Q67" i="5"/>
  <c r="Q66" i="5"/>
  <c r="Q65" i="5"/>
  <c r="Q64" i="5"/>
  <c r="Q63" i="5"/>
  <c r="Q62" i="5"/>
  <c r="Q22" i="5"/>
  <c r="T22" i="5" s="1"/>
  <c r="Q61" i="5"/>
  <c r="Q21" i="5"/>
  <c r="T21" i="5" s="1"/>
  <c r="Q20" i="5"/>
  <c r="T20" i="5" s="1"/>
  <c r="Q60" i="5"/>
  <c r="Q19" i="5"/>
  <c r="T19" i="5" s="1"/>
  <c r="Q18" i="5"/>
  <c r="T18" i="5" s="1"/>
  <c r="Q59" i="5"/>
  <c r="Q17" i="5"/>
  <c r="Q16" i="5"/>
  <c r="Q58" i="5"/>
  <c r="Q57" i="5"/>
  <c r="Q56" i="5"/>
  <c r="Q55" i="5"/>
  <c r="T55" i="5" l="1"/>
  <c r="T91" i="5" l="1"/>
  <c r="T61" i="5" l="1"/>
  <c r="T62" i="5"/>
  <c r="T63" i="5"/>
  <c r="T60" i="5"/>
  <c r="T70" i="5" l="1"/>
  <c r="T67" i="5" l="1"/>
  <c r="T68" i="5"/>
  <c r="T66" i="5"/>
  <c r="T65" i="5"/>
  <c r="T64" i="5"/>
  <c r="T58" i="5"/>
  <c r="T59" i="5" l="1"/>
  <c r="T57" i="5"/>
  <c r="T56" i="5"/>
  <c r="T17" i="5"/>
  <c r="T16" i="5"/>
</calcChain>
</file>

<file path=xl/sharedStrings.xml><?xml version="1.0" encoding="utf-8"?>
<sst xmlns="http://schemas.openxmlformats.org/spreadsheetml/2006/main" count="259" uniqueCount="124">
  <si>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</si>
  <si>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</si>
  <si>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</si>
  <si>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</si>
  <si>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</si>
  <si>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</si>
  <si>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</si>
  <si>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</si>
  <si>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</si>
  <si>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</si>
  <si>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</si>
  <si>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</si>
  <si>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</si>
  <si>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</si>
  <si>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</si>
  <si>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</si>
  <si>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</si>
  <si>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</si>
  <si>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</si>
  <si>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</si>
  <si>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</si>
  <si>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</si>
  <si>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</si>
  <si>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</si>
  <si>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</si>
  <si>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</si>
  <si>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</si>
  <si>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</si>
  <si>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</si>
  <si>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</si>
  <si>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</si>
  <si>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</si>
  <si>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</si>
  <si>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</si>
  <si>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</si>
  <si>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</si>
  <si>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</si>
  <si>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</si>
  <si>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</si>
  <si>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</si>
  <si>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</si>
  <si>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</si>
  <si>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</si>
  <si>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</si>
  <si>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</si>
  <si>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</si>
  <si>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</si>
  <si>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</si>
  <si>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</si>
  <si>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</si>
  <si>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</si>
  <si>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х</t>
  </si>
  <si>
    <t>ООО "УКСЗДК 179/2"</t>
  </si>
  <si>
    <t>Услуги хостинга</t>
  </si>
  <si>
    <t>ООО "Бегет"</t>
  </si>
  <si>
    <t>Услуги</t>
  </si>
  <si>
    <t>АО "Авантел"</t>
  </si>
  <si>
    <t>Аренда газопровода</t>
  </si>
  <si>
    <t>за АПРЕЛЬ 2022 года</t>
  </si>
  <si>
    <t>Бумага офис.</t>
  </si>
  <si>
    <t>ООО "Альбом54"</t>
  </si>
  <si>
    <t>№ 1758 от 01.04.2022г.</t>
  </si>
  <si>
    <t>ООО "ПЭК"</t>
  </si>
  <si>
    <t>ООО "ЗАРПЛАТА.РУ"</t>
  </si>
  <si>
    <t>№ 86118 от 03.04.2022г.</t>
  </si>
  <si>
    <t>№ НБП0402000005/60 от 02.04.2022г.</t>
  </si>
  <si>
    <t>Услуги спецтехники</t>
  </si>
  <si>
    <t>ООО "ЭЛЕКТРОДКОТЛЫ"</t>
  </si>
  <si>
    <t>№ 22Э0504-1 от 05.04.2022г.</t>
  </si>
  <si>
    <t>ООО "ДНС Ритейл"</t>
  </si>
  <si>
    <t>№ Л91-000056/3085 от 06.04.2022г.</t>
  </si>
  <si>
    <t>ООО "Камелия"</t>
  </si>
  <si>
    <t>№ 724 от 07.04.2022г.</t>
  </si>
  <si>
    <t>ООО "СИБИРСКИЙ ИНЖЕНЕРНЫЙ ЦЕНТР"</t>
  </si>
  <si>
    <t>№ 612 от 13.04.2022г.</t>
  </si>
  <si>
    <t>ООО "МеталлАгроСнаб"</t>
  </si>
  <si>
    <t>№ 2211 от 14.04.2022г.</t>
  </si>
  <si>
    <t>ООО "ПСП"</t>
  </si>
  <si>
    <t>№ 847 от 14.04.2022г.</t>
  </si>
  <si>
    <t>Услуги по страхованию автотранспорта</t>
  </si>
  <si>
    <t>САО "РЕСО-гарантия"</t>
  </si>
  <si>
    <t>№ ХХХ 0234944414 от 18.04.2022г.</t>
  </si>
  <si>
    <t>ООО "ТД АЛЬЯНС"</t>
  </si>
  <si>
    <t>№ 353 от 19.04.2022г.</t>
  </si>
  <si>
    <t>ООО "Торговый Дом Мир сварки"</t>
  </si>
  <si>
    <t>№ НС0001338/07 от 20.04.2022г.</t>
  </si>
  <si>
    <t>№ НБП0421000127/60 от 21.04.2022г.</t>
  </si>
  <si>
    <t>№ НС0001390/07 от 22.04.2022г.</t>
  </si>
  <si>
    <t>ООО "МИТРА"</t>
  </si>
  <si>
    <t>№ 2 от 25.04.2022г.</t>
  </si>
  <si>
    <t>№ 679 от 26.04.2022г.</t>
  </si>
  <si>
    <t>ООО "НТЦ ЭКОЛОГИЧЕСКАЯ БЕЗОПАСНОСТЬ"</t>
  </si>
  <si>
    <t>№ 683 от 28.04.2022г.</t>
  </si>
  <si>
    <t>№ 713 от 29.04.2022г.</t>
  </si>
  <si>
    <t>ООО "КАССЫ ВЕСЫ СЕРВИС"</t>
  </si>
  <si>
    <t>№ К-011020/281-04 от 30.04.2022г.</t>
  </si>
  <si>
    <t>АЗ "Лесная поляна"</t>
  </si>
  <si>
    <t>№ 135 от 30.04.2022г.</t>
  </si>
  <si>
    <t>МКУ "Служба АСР и ГЗ"</t>
  </si>
  <si>
    <t>№ 0000-002097 от 30.04.2022г.</t>
  </si>
  <si>
    <t>№ 0000-002151 от 30.04.2022г.</t>
  </si>
  <si>
    <t>№ 0000-002141 от 30.04.2022г.</t>
  </si>
  <si>
    <t>№ 0000-002120 от 30.04.2022г.</t>
  </si>
  <si>
    <t>№ 0000-001545 от 29.04.2022г.</t>
  </si>
  <si>
    <t>№ 0000-001766 от 29.04.2022г.</t>
  </si>
  <si>
    <t>№ 0000-001877 от 30.04.2022г.</t>
  </si>
  <si>
    <t>№ 0000-001521 от 29.04.2022г.</t>
  </si>
  <si>
    <t>№ 0000-001533 от 29.04.2022г.</t>
  </si>
  <si>
    <t>№ 0000-001868 от 30.04.2022г.</t>
  </si>
  <si>
    <t>№ 0000-001755 от 29.04.2022г.</t>
  </si>
  <si>
    <t>№ 0000-001976 от 30.04.2022г.</t>
  </si>
  <si>
    <t>№ 0000-002040 от 30.04.2022г.</t>
  </si>
  <si>
    <t>№ 0000-001557 от 29.04.2022г.</t>
  </si>
  <si>
    <t>№ 0000-002030 от 30.04.2022г.</t>
  </si>
  <si>
    <t>№ 1533023 от 30.04.2022г.</t>
  </si>
  <si>
    <t>№ 640.00072943-1/01609 от 30.04.2022г.</t>
  </si>
  <si>
    <t>№ 640.00072944-1/01609 от 30.04.2022г.</t>
  </si>
  <si>
    <t>№ 640.00027200-70/01609 от 30.04.2022г.</t>
  </si>
  <si>
    <t>№ 640.00027199-70/01609 от 30.04.2022г.</t>
  </si>
  <si>
    <t>№ 640.00015747-2/01609 от 30.04.2022г.</t>
  </si>
  <si>
    <t xml:space="preserve">Услуги связи </t>
  </si>
  <si>
    <t>№ 20311521541/700 от 30.04.2022г.</t>
  </si>
  <si>
    <t>№ 5407/016767/22 от 30.04.2022г.</t>
  </si>
  <si>
    <t>№ 452 от 30.04.2022г.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</si>
</sst>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indent="2" shrinkToFit="1"/>
    </xf>
    <xf numFmtId="1" fontId="2" fillId="0" borderId="1" xfId="0" applyNumberFormat="1" applyFont="1" applyBorder="1" applyAlignment="1">
      <alignment horizontal="right" vertical="top" indent="1" shrinkToFi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indent="2" shrinkToFit="1"/>
    </xf>
    <xf numFmtId="1" fontId="2" fillId="0" borderId="13" xfId="0" applyNumberFormat="1" applyFont="1" applyBorder="1" applyAlignment="1">
      <alignment horizontal="right" vertical="top" indent="1" shrinkToFit="1"/>
    </xf>
    <xf numFmtId="164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indent="2" shrinkToFit="1"/>
    </xf>
    <xf numFmtId="0" fontId="3" fillId="0" borderId="1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top" indent="1" shrinkToFi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indent="2" shrinkToFit="1"/>
    </xf>
    <xf numFmtId="1" fontId="2" fillId="0" borderId="2" xfId="0" applyNumberFormat="1" applyFont="1" applyBorder="1" applyAlignment="1">
      <alignment horizontal="left" vertical="top" shrinkToFit="1"/>
    </xf>
    <xf numFmtId="164" fontId="2" fillId="0" borderId="13" xfId="0" applyNumberFormat="1" applyFont="1" applyBorder="1" applyAlignment="1">
      <alignment horizontal="center" vertical="top" shrinkToFi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left" vertical="top" indent="2" shrinkToFit="1"/>
    </xf>
    <xf numFmtId="14" fontId="2" fillId="0" borderId="1" xfId="0" applyNumberFormat="1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Border="1" applyAlignment="1">
      <alignment horizontal="right" vertical="top" indent="1" shrinkToFit="1"/>
    </xf>
    <xf numFmtId="164" fontId="2" fillId="0" borderId="19" xfId="0" applyNumberFormat="1" applyFont="1" applyBorder="1" applyAlignment="1">
      <alignment horizontal="center" vertical="top" shrinkToFit="1"/>
    </xf>
    <xf numFmtId="0" fontId="2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shrinkToFit="1"/>
    </xf>
    <xf numFmtId="1" fontId="6" fillId="0" borderId="0" xfId="0" applyNumberFormat="1" applyFont="1" applyAlignment="1">
      <alignment horizontal="left" vertical="top" shrinkToFit="1"/>
    </xf>
    <xf numFmtId="1" fontId="6" fillId="0" borderId="18" xfId="0" applyNumberFormat="1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 indent="1"/>
    </xf>
    <xf numFmtId="1" fontId="2" fillId="0" borderId="17" xfId="0" applyNumberFormat="1" applyFont="1" applyBorder="1" applyAlignment="1">
      <alignment horizontal="left" vertical="top" shrinkToFit="1"/>
    </xf>
    <xf numFmtId="1" fontId="2" fillId="0" borderId="0" xfId="0" applyNumberFormat="1" applyFont="1" applyAlignment="1">
      <alignment horizontal="left" vertical="top" shrinkToFit="1"/>
    </xf>
    <xf numFmtId="1" fontId="2" fillId="0" borderId="18" xfId="0" applyNumberFormat="1" applyFont="1" applyBorder="1" applyAlignment="1">
      <alignment horizontal="left" vertical="top" shrinkToFi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top" shrinkToFit="1"/>
    </xf>
    <xf numFmtId="1" fontId="6" fillId="0" borderId="15" xfId="0" applyNumberFormat="1" applyFont="1" applyBorder="1" applyAlignment="1">
      <alignment horizontal="left" vertical="top" shrinkToFit="1"/>
    </xf>
    <xf numFmtId="1" fontId="6" fillId="0" borderId="16" xfId="0" applyNumberFormat="1" applyFont="1" applyBorder="1" applyAlignment="1">
      <alignment horizontal="left" vertical="top" shrinkToFit="1"/>
    </xf>
    <xf numFmtId="164" fontId="2" fillId="0" borderId="0" xfId="0" applyNumberFormat="1" applyFont="1" applyBorder="1" applyAlignment="1">
      <alignment horizontal="center" vertical="top" shrinkToFit="1"/>
    </xf>
    <xf numFmtId="0" fontId="3" fillId="0" borderId="22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center" vertical="top" shrinkToFit="1"/>
    </xf>
    <xf numFmtId="164" fontId="2" fillId="0" borderId="21" xfId="0" applyNumberFormat="1" applyFont="1" applyBorder="1" applyAlignment="1">
      <alignment horizontal="center" vertical="top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95"/>
  <sheetViews>
    <sheetView tabSelected="1" workbookViewId="0">
      <selection activeCell="A23" sqref="B23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54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54" ht="33.75" customHeight="1" x14ac:dyDescent="0.2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x14ac:dyDescent="0.2">
      <c r="A4" s="68" t="s">
        <v>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54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54" ht="6.75" customHeight="1" x14ac:dyDescent="0.2">
      <c r="A6" s="61" t="s">
        <v>20</v>
      </c>
      <c r="B6" s="61" t="s">
        <v>21</v>
      </c>
      <c r="C6" s="73" t="s">
        <v>22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64" t="s">
        <v>23</v>
      </c>
      <c r="Q6" s="64" t="s">
        <v>24</v>
      </c>
      <c r="R6" s="61" t="s">
        <v>25</v>
      </c>
      <c r="S6" s="64" t="s">
        <v>26</v>
      </c>
      <c r="T6" s="61" t="s">
        <v>27</v>
      </c>
      <c r="U6" s="59" t="s">
        <v>28</v>
      </c>
      <c r="V6" s="59" t="s">
        <v>29</v>
      </c>
    </row>
    <row r="7" spans="1:54" ht="6.75" customHeight="1" x14ac:dyDescent="0.2">
      <c r="A7" s="62"/>
      <c r="B7" s="62"/>
      <c r="C7" s="73" t="s">
        <v>30</v>
      </c>
      <c r="D7" s="74"/>
      <c r="E7" s="74"/>
      <c r="F7" s="74"/>
      <c r="G7" s="74"/>
      <c r="H7" s="74"/>
      <c r="I7" s="74"/>
      <c r="J7" s="74"/>
      <c r="K7" s="74"/>
      <c r="L7" s="74"/>
      <c r="M7" s="75"/>
      <c r="N7" s="76" t="s">
        <v>31</v>
      </c>
      <c r="O7" s="77"/>
      <c r="P7" s="65"/>
      <c r="Q7" s="65"/>
      <c r="R7" s="62"/>
      <c r="S7" s="65"/>
      <c r="T7" s="62"/>
      <c r="U7" s="69"/>
      <c r="V7" s="69"/>
    </row>
    <row r="8" spans="1:54" ht="6.75" customHeight="1" x14ac:dyDescent="0.2">
      <c r="A8" s="62"/>
      <c r="B8" s="62"/>
      <c r="C8" s="73" t="s">
        <v>32</v>
      </c>
      <c r="D8" s="74"/>
      <c r="E8" s="74"/>
      <c r="F8" s="74"/>
      <c r="G8" s="74"/>
      <c r="H8" s="74"/>
      <c r="I8" s="74"/>
      <c r="J8" s="74"/>
      <c r="K8" s="74"/>
      <c r="L8" s="75"/>
      <c r="M8" s="57" t="s">
        <v>33</v>
      </c>
      <c r="N8" s="78"/>
      <c r="O8" s="79"/>
      <c r="P8" s="65"/>
      <c r="Q8" s="65"/>
      <c r="R8" s="62"/>
      <c r="S8" s="65"/>
      <c r="T8" s="62"/>
      <c r="U8" s="69"/>
      <c r="V8" s="69"/>
    </row>
    <row r="9" spans="1:54" ht="15.2" customHeight="1" x14ac:dyDescent="0.2">
      <c r="A9" s="62"/>
      <c r="B9" s="62"/>
      <c r="C9" s="81" t="s">
        <v>34</v>
      </c>
      <c r="D9" s="82"/>
      <c r="E9" s="83"/>
      <c r="F9" s="81" t="s">
        <v>35</v>
      </c>
      <c r="G9" s="82"/>
      <c r="H9" s="83"/>
      <c r="I9" s="84" t="s">
        <v>36</v>
      </c>
      <c r="J9" s="85"/>
      <c r="K9" s="84" t="s">
        <v>37</v>
      </c>
      <c r="L9" s="85"/>
      <c r="M9" s="80"/>
      <c r="N9" s="57" t="s">
        <v>38</v>
      </c>
      <c r="O9" s="59" t="s">
        <v>39</v>
      </c>
      <c r="P9" s="65"/>
      <c r="Q9" s="65"/>
      <c r="R9" s="62"/>
      <c r="S9" s="65"/>
      <c r="T9" s="62"/>
      <c r="U9" s="69"/>
      <c r="V9" s="69"/>
    </row>
    <row r="10" spans="1:54" ht="45.75" customHeight="1" x14ac:dyDescent="0.2">
      <c r="A10" s="63"/>
      <c r="B10" s="63"/>
      <c r="C10" s="1" t="s">
        <v>40</v>
      </c>
      <c r="D10" s="1" t="s">
        <v>41</v>
      </c>
      <c r="E10" s="1" t="s">
        <v>42</v>
      </c>
      <c r="F10" s="1" t="s">
        <v>43</v>
      </c>
      <c r="G10" s="1" t="s">
        <v>44</v>
      </c>
      <c r="H10" s="1" t="s">
        <v>45</v>
      </c>
      <c r="I10" s="2" t="s">
        <v>46</v>
      </c>
      <c r="J10" s="3" t="s">
        <v>47</v>
      </c>
      <c r="K10" s="2" t="s">
        <v>48</v>
      </c>
      <c r="L10" s="2" t="s">
        <v>49</v>
      </c>
      <c r="M10" s="58"/>
      <c r="N10" s="58"/>
      <c r="O10" s="60"/>
      <c r="P10" s="66"/>
      <c r="Q10" s="66"/>
      <c r="R10" s="63"/>
      <c r="S10" s="66"/>
      <c r="T10" s="63"/>
      <c r="U10" s="60"/>
      <c r="V10" s="60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86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48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</row>
    <row r="16" spans="1:54" ht="8.25" customHeight="1" x14ac:dyDescent="0.15">
      <c r="A16" s="4">
        <v>1</v>
      </c>
      <c r="B16" s="10">
        <v>44657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4</v>
      </c>
      <c r="P16" s="12" t="s">
        <v>5</v>
      </c>
      <c r="Q16" s="13">
        <f>24913.34/1000</f>
        <v>24.913340000000002</v>
      </c>
      <c r="R16" s="11"/>
      <c r="S16" s="11"/>
      <c r="T16" s="13">
        <f t="shared" ref="T16:T22" si="0">Q16</f>
        <v>24.913340000000002</v>
      </c>
      <c r="U16" s="12" t="s">
        <v>69</v>
      </c>
      <c r="V16" s="14" t="s">
        <v>70</v>
      </c>
    </row>
    <row r="17" spans="1:22" ht="9.75" customHeight="1" x14ac:dyDescent="0.15">
      <c r="A17" s="4">
        <v>2</v>
      </c>
      <c r="B17" s="10">
        <v>44658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4</v>
      </c>
      <c r="P17" s="12" t="s">
        <v>5</v>
      </c>
      <c r="Q17" s="13">
        <f>10378.34/1000</f>
        <v>10.37834</v>
      </c>
      <c r="R17" s="12"/>
      <c r="S17" s="15"/>
      <c r="T17" s="13">
        <f t="shared" si="0"/>
        <v>10.37834</v>
      </c>
      <c r="U17" s="12" t="s">
        <v>71</v>
      </c>
      <c r="V17" s="14" t="s">
        <v>72</v>
      </c>
    </row>
    <row r="18" spans="1:22" ht="9.75" customHeight="1" x14ac:dyDescent="0.15">
      <c r="A18" s="4">
        <v>3</v>
      </c>
      <c r="B18" s="10">
        <v>44665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4</v>
      </c>
      <c r="P18" s="12" t="s">
        <v>5</v>
      </c>
      <c r="Q18" s="13">
        <f>24252.5/1000</f>
        <v>24.252500000000001</v>
      </c>
      <c r="R18" s="12"/>
      <c r="S18" s="15"/>
      <c r="T18" s="13">
        <f t="shared" si="0"/>
        <v>24.252500000000001</v>
      </c>
      <c r="U18" s="12" t="s">
        <v>75</v>
      </c>
      <c r="V18" s="14" t="s">
        <v>76</v>
      </c>
    </row>
    <row r="19" spans="1:22" ht="9.75" customHeight="1" x14ac:dyDescent="0.15">
      <c r="A19" s="4">
        <v>4</v>
      </c>
      <c r="B19" s="10">
        <v>44665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4</v>
      </c>
      <c r="P19" s="12" t="s">
        <v>5</v>
      </c>
      <c r="Q19" s="13">
        <f>248168.2/1000</f>
        <v>248.16820000000001</v>
      </c>
      <c r="R19" s="12"/>
      <c r="S19" s="15"/>
      <c r="T19" s="13">
        <f t="shared" si="0"/>
        <v>248.16820000000001</v>
      </c>
      <c r="U19" s="12" t="s">
        <v>77</v>
      </c>
      <c r="V19" s="14" t="s">
        <v>78</v>
      </c>
    </row>
    <row r="20" spans="1:22" ht="9.75" customHeight="1" x14ac:dyDescent="0.15">
      <c r="A20" s="4">
        <v>5</v>
      </c>
      <c r="B20" s="10">
        <v>44670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4</v>
      </c>
      <c r="P20" s="12" t="s">
        <v>5</v>
      </c>
      <c r="Q20" s="13">
        <f>20000/1000</f>
        <v>20</v>
      </c>
      <c r="R20" s="12"/>
      <c r="S20" s="15"/>
      <c r="T20" s="13">
        <f t="shared" si="0"/>
        <v>20</v>
      </c>
      <c r="U20" s="12" t="s">
        <v>82</v>
      </c>
      <c r="V20" s="14" t="s">
        <v>83</v>
      </c>
    </row>
    <row r="21" spans="1:22" ht="9.75" customHeight="1" x14ac:dyDescent="0.15">
      <c r="A21" s="4">
        <v>6</v>
      </c>
      <c r="B21" s="10">
        <v>44671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4</v>
      </c>
      <c r="P21" s="12" t="s">
        <v>5</v>
      </c>
      <c r="Q21" s="13">
        <f>28572.53/1000</f>
        <v>28.57253</v>
      </c>
      <c r="R21" s="12"/>
      <c r="S21" s="15"/>
      <c r="T21" s="13">
        <f t="shared" si="0"/>
        <v>28.57253</v>
      </c>
      <c r="U21" s="12" t="s">
        <v>84</v>
      </c>
      <c r="V21" s="14" t="s">
        <v>85</v>
      </c>
    </row>
    <row r="22" spans="1:22" ht="9.75" customHeight="1" x14ac:dyDescent="0.15">
      <c r="A22" s="4">
        <v>7</v>
      </c>
      <c r="B22" s="10">
        <v>44673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 t="s">
        <v>4</v>
      </c>
      <c r="P22" s="12" t="s">
        <v>5</v>
      </c>
      <c r="Q22" s="13">
        <f>28572.53/1000</f>
        <v>28.57253</v>
      </c>
      <c r="R22" s="12"/>
      <c r="S22" s="15"/>
      <c r="T22" s="13">
        <f t="shared" si="0"/>
        <v>28.57253</v>
      </c>
      <c r="U22" s="12" t="s">
        <v>84</v>
      </c>
      <c r="V22" s="14" t="s">
        <v>87</v>
      </c>
    </row>
    <row r="23" spans="1:22" ht="6.75" customHeight="1" x14ac:dyDescent="0.2">
      <c r="A23" s="42" t="s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6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6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6.75" customHeight="1" x14ac:dyDescent="0.15">
      <c r="A26" s="7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5"/>
      <c r="P26" s="23"/>
      <c r="Q26" s="26"/>
      <c r="R26" s="22"/>
      <c r="S26" s="22"/>
      <c r="T26" s="26"/>
      <c r="U26" s="23"/>
      <c r="V26" s="23"/>
    </row>
    <row r="27" spans="1:22" ht="6.75" customHeight="1" x14ac:dyDescent="0.2">
      <c r="A27" s="48" t="s">
        <v>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22" ht="5.25" customHeight="1" x14ac:dyDescent="0.15">
      <c r="A28" s="11"/>
      <c r="B28" s="2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"/>
      <c r="P28" s="11"/>
      <c r="Q28" s="11"/>
      <c r="R28" s="11"/>
      <c r="S28" s="11"/>
      <c r="T28" s="11"/>
      <c r="U28" s="11"/>
      <c r="V28" s="14"/>
    </row>
    <row r="29" spans="1:22" ht="5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5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6.75" customHeight="1" x14ac:dyDescent="0.2">
      <c r="A32" s="45" t="s">
        <v>10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</row>
    <row r="33" spans="1:22" ht="5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5.2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5.25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6.75" customHeight="1" x14ac:dyDescent="0.2">
      <c r="A36" s="51" t="s">
        <v>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</row>
    <row r="37" spans="1:22" ht="5.2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5.25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5.2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5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6.75" customHeight="1" x14ac:dyDescent="0.2">
      <c r="A41" s="45" t="s">
        <v>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</row>
    <row r="42" spans="1:22" ht="6.75" customHeight="1" x14ac:dyDescent="0.2">
      <c r="A42" s="4"/>
      <c r="B42" s="1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"/>
      <c r="P42" s="12"/>
      <c r="Q42" s="13"/>
      <c r="R42" s="12"/>
      <c r="S42" s="6"/>
      <c r="T42" s="13"/>
      <c r="U42" s="31"/>
      <c r="V42" s="12"/>
    </row>
    <row r="43" spans="1:22" ht="6.75" customHeight="1" x14ac:dyDescent="0.15">
      <c r="A43" s="4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"/>
      <c r="P43" s="12"/>
      <c r="Q43" s="13"/>
      <c r="R43" s="12"/>
      <c r="S43" s="6"/>
      <c r="T43" s="13"/>
      <c r="U43" s="12"/>
      <c r="V43" s="12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6.75" customHeight="1" x14ac:dyDescent="0.2">
      <c r="A46" s="45" t="s">
        <v>17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6.75" customHeight="1" x14ac:dyDescent="0.2">
      <c r="A49" s="45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</row>
    <row r="50" spans="1:22" ht="6.75" customHeight="1" x14ac:dyDescent="0.15">
      <c r="A50" s="4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"/>
      <c r="P50" s="12"/>
      <c r="Q50" s="13"/>
      <c r="R50" s="12"/>
      <c r="S50" s="6"/>
      <c r="T50" s="13"/>
      <c r="U50" s="12"/>
      <c r="V50" s="32"/>
    </row>
    <row r="51" spans="1:22" ht="5.2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5.2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5.2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6.75" customHeight="1" x14ac:dyDescent="0.2">
      <c r="A54" s="45" t="s">
        <v>14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7"/>
    </row>
    <row r="55" spans="1:22" ht="8.25" customHeight="1" x14ac:dyDescent="0.15">
      <c r="A55" s="4">
        <v>1</v>
      </c>
      <c r="B55" s="10">
        <v>44652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4</v>
      </c>
      <c r="P55" s="12" t="s">
        <v>59</v>
      </c>
      <c r="Q55" s="13">
        <f>4083.33/1000</f>
        <v>4.0833300000000001</v>
      </c>
      <c r="R55" s="12" t="s">
        <v>12</v>
      </c>
      <c r="S55" s="6">
        <v>1</v>
      </c>
      <c r="T55" s="13">
        <f t="shared" ref="T55" si="1">Q55*S55</f>
        <v>4.0833300000000001</v>
      </c>
      <c r="U55" s="41" t="s">
        <v>60</v>
      </c>
      <c r="V55" s="20" t="s">
        <v>61</v>
      </c>
    </row>
    <row r="56" spans="1:22" ht="9.75" customHeight="1" x14ac:dyDescent="0.15">
      <c r="A56" s="4">
        <v>2</v>
      </c>
      <c r="B56" s="10">
        <v>44653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4</v>
      </c>
      <c r="P56" s="12" t="s">
        <v>55</v>
      </c>
      <c r="Q56" s="13">
        <f>933.33/1000</f>
        <v>0.93332999999999999</v>
      </c>
      <c r="R56" s="12" t="s">
        <v>12</v>
      </c>
      <c r="S56" s="6">
        <v>1</v>
      </c>
      <c r="T56" s="13">
        <f t="shared" ref="T56:T66" si="2">Q56*S56</f>
        <v>0.93332999999999999</v>
      </c>
      <c r="U56" s="41" t="s">
        <v>62</v>
      </c>
      <c r="V56" s="20" t="s">
        <v>65</v>
      </c>
    </row>
    <row r="57" spans="1:22" ht="9" customHeight="1" x14ac:dyDescent="0.15">
      <c r="A57" s="4">
        <v>3</v>
      </c>
      <c r="B57" s="10">
        <v>44654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4</v>
      </c>
      <c r="P57" s="12" t="s">
        <v>55</v>
      </c>
      <c r="Q57" s="13">
        <f>290.32/1000</f>
        <v>0.29031999999999997</v>
      </c>
      <c r="R57" s="12" t="s">
        <v>12</v>
      </c>
      <c r="S57" s="6">
        <v>1</v>
      </c>
      <c r="T57" s="13">
        <f t="shared" si="2"/>
        <v>0.29031999999999997</v>
      </c>
      <c r="U57" s="33" t="s">
        <v>63</v>
      </c>
      <c r="V57" s="14" t="s">
        <v>64</v>
      </c>
    </row>
    <row r="58" spans="1:22" ht="9" customHeight="1" x14ac:dyDescent="0.15">
      <c r="A58" s="4">
        <v>4</v>
      </c>
      <c r="B58" s="10">
        <v>44656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4</v>
      </c>
      <c r="P58" s="18" t="s">
        <v>66</v>
      </c>
      <c r="Q58" s="13">
        <f>560000/1000</f>
        <v>560</v>
      </c>
      <c r="R58" s="12" t="s">
        <v>12</v>
      </c>
      <c r="S58" s="6">
        <v>1</v>
      </c>
      <c r="T58" s="13">
        <f t="shared" si="2"/>
        <v>560</v>
      </c>
      <c r="U58" s="18" t="s">
        <v>67</v>
      </c>
      <c r="V58" s="14" t="s">
        <v>68</v>
      </c>
    </row>
    <row r="59" spans="1:22" ht="9.75" customHeight="1" x14ac:dyDescent="0.15">
      <c r="A59" s="4">
        <v>5</v>
      </c>
      <c r="B59" s="10">
        <v>44664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4</v>
      </c>
      <c r="P59" s="18" t="s">
        <v>15</v>
      </c>
      <c r="Q59" s="13">
        <f>1166.67/1000</f>
        <v>1.1666700000000001</v>
      </c>
      <c r="R59" s="12" t="s">
        <v>12</v>
      </c>
      <c r="S59" s="6">
        <v>1</v>
      </c>
      <c r="T59" s="13">
        <f t="shared" si="2"/>
        <v>1.1666700000000001</v>
      </c>
      <c r="U59" s="33" t="s">
        <v>73</v>
      </c>
      <c r="V59" s="14" t="s">
        <v>74</v>
      </c>
    </row>
    <row r="60" spans="1:22" ht="9.75" customHeight="1" x14ac:dyDescent="0.15">
      <c r="A60" s="4">
        <v>6</v>
      </c>
      <c r="B60" s="10">
        <v>44669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4</v>
      </c>
      <c r="P60" s="18" t="s">
        <v>79</v>
      </c>
      <c r="Q60" s="13">
        <f>6856.04/1000</f>
        <v>6.8560400000000001</v>
      </c>
      <c r="R60" s="12" t="s">
        <v>12</v>
      </c>
      <c r="S60" s="6">
        <v>1</v>
      </c>
      <c r="T60" s="13">
        <f t="shared" si="2"/>
        <v>6.8560400000000001</v>
      </c>
      <c r="U60" s="40" t="s">
        <v>80</v>
      </c>
      <c r="V60" s="14" t="s">
        <v>81</v>
      </c>
    </row>
    <row r="61" spans="1:22" ht="9.75" customHeight="1" x14ac:dyDescent="0.15">
      <c r="A61" s="4">
        <v>7</v>
      </c>
      <c r="B61" s="10">
        <v>44672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4</v>
      </c>
      <c r="P61" s="18" t="s">
        <v>55</v>
      </c>
      <c r="Q61" s="13">
        <f>1086.09/1000</f>
        <v>1.08609</v>
      </c>
      <c r="R61" s="12" t="s">
        <v>12</v>
      </c>
      <c r="S61" s="6">
        <v>1</v>
      </c>
      <c r="T61" s="13">
        <f t="shared" si="2"/>
        <v>1.08609</v>
      </c>
      <c r="U61" s="41" t="s">
        <v>62</v>
      </c>
      <c r="V61" s="20" t="s">
        <v>86</v>
      </c>
    </row>
    <row r="62" spans="1:22" ht="9.75" customHeight="1" x14ac:dyDescent="0.15">
      <c r="A62" s="4">
        <v>8</v>
      </c>
      <c r="B62" s="10">
        <v>44676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4</v>
      </c>
      <c r="P62" s="18" t="s">
        <v>57</v>
      </c>
      <c r="Q62" s="13">
        <f>349694/1000</f>
        <v>349.69400000000002</v>
      </c>
      <c r="R62" s="12" t="s">
        <v>12</v>
      </c>
      <c r="S62" s="6">
        <v>1</v>
      </c>
      <c r="T62" s="13">
        <f t="shared" si="2"/>
        <v>349.69400000000002</v>
      </c>
      <c r="U62" s="40" t="s">
        <v>88</v>
      </c>
      <c r="V62" s="14" t="s">
        <v>89</v>
      </c>
    </row>
    <row r="63" spans="1:22" ht="9.75" customHeight="1" x14ac:dyDescent="0.15">
      <c r="A63" s="4">
        <v>9</v>
      </c>
      <c r="B63" s="10">
        <v>44677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 t="s">
        <v>4</v>
      </c>
      <c r="P63" s="18" t="s">
        <v>15</v>
      </c>
      <c r="Q63" s="13">
        <f>791.67/1000</f>
        <v>0.79166999999999998</v>
      </c>
      <c r="R63" s="12" t="s">
        <v>12</v>
      </c>
      <c r="S63" s="6">
        <v>1</v>
      </c>
      <c r="T63" s="13">
        <f t="shared" si="2"/>
        <v>0.79166999999999998</v>
      </c>
      <c r="U63" s="33" t="s">
        <v>73</v>
      </c>
      <c r="V63" s="14" t="s">
        <v>90</v>
      </c>
    </row>
    <row r="64" spans="1:22" ht="9.75" customHeight="1" x14ac:dyDescent="0.15">
      <c r="A64" s="4">
        <v>10</v>
      </c>
      <c r="B64" s="10">
        <v>44679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 t="s">
        <v>4</v>
      </c>
      <c r="P64" s="12" t="s">
        <v>15</v>
      </c>
      <c r="Q64" s="13">
        <f>45000/1000</f>
        <v>45</v>
      </c>
      <c r="R64" s="12" t="s">
        <v>12</v>
      </c>
      <c r="S64" s="6">
        <v>1</v>
      </c>
      <c r="T64" s="13">
        <f t="shared" si="2"/>
        <v>45</v>
      </c>
      <c r="U64" s="33" t="s">
        <v>91</v>
      </c>
      <c r="V64" s="14" t="s">
        <v>92</v>
      </c>
    </row>
    <row r="65" spans="1:22" ht="9.75" customHeight="1" x14ac:dyDescent="0.15">
      <c r="A65" s="4">
        <v>11</v>
      </c>
      <c r="B65" s="10">
        <v>44680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" t="s">
        <v>4</v>
      </c>
      <c r="P65" s="12" t="s">
        <v>15</v>
      </c>
      <c r="Q65" s="13">
        <f>2583.34/1000</f>
        <v>2.5833400000000002</v>
      </c>
      <c r="R65" s="12" t="s">
        <v>12</v>
      </c>
      <c r="S65" s="6">
        <v>1</v>
      </c>
      <c r="T65" s="13">
        <f t="shared" si="2"/>
        <v>2.5833400000000002</v>
      </c>
      <c r="U65" s="33" t="s">
        <v>73</v>
      </c>
      <c r="V65" s="14" t="s">
        <v>93</v>
      </c>
    </row>
    <row r="66" spans="1:22" ht="8.25" customHeight="1" x14ac:dyDescent="0.15">
      <c r="A66" s="4">
        <v>12</v>
      </c>
      <c r="B66" s="10">
        <v>44681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 t="s">
        <v>4</v>
      </c>
      <c r="P66" s="12" t="s">
        <v>15</v>
      </c>
      <c r="Q66" s="13">
        <f>790/1000</f>
        <v>0.79</v>
      </c>
      <c r="R66" s="18" t="s">
        <v>12</v>
      </c>
      <c r="S66" s="34">
        <v>1</v>
      </c>
      <c r="T66" s="19">
        <f t="shared" si="2"/>
        <v>0.79</v>
      </c>
      <c r="U66" s="39" t="s">
        <v>94</v>
      </c>
      <c r="V66" s="20" t="s">
        <v>95</v>
      </c>
    </row>
    <row r="67" spans="1:22" ht="8.25" customHeight="1" x14ac:dyDescent="0.15">
      <c r="A67" s="4">
        <v>13</v>
      </c>
      <c r="B67" s="10">
        <v>44681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7" t="s">
        <v>4</v>
      </c>
      <c r="P67" s="12" t="s">
        <v>57</v>
      </c>
      <c r="Q67" s="19">
        <f>10000/1000</f>
        <v>10</v>
      </c>
      <c r="R67" s="18" t="s">
        <v>12</v>
      </c>
      <c r="S67" s="34">
        <v>1</v>
      </c>
      <c r="T67" s="19">
        <f t="shared" ref="T67:T91" si="3">Q67*S67</f>
        <v>10</v>
      </c>
      <c r="U67" s="39" t="s">
        <v>96</v>
      </c>
      <c r="V67" s="20" t="s">
        <v>97</v>
      </c>
    </row>
    <row r="68" spans="1:22" ht="9" customHeight="1" x14ac:dyDescent="0.15">
      <c r="A68" s="4">
        <v>14</v>
      </c>
      <c r="B68" s="10">
        <v>44681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17" t="s">
        <v>4</v>
      </c>
      <c r="P68" s="18" t="s">
        <v>55</v>
      </c>
      <c r="Q68" s="19">
        <f>1437/1000</f>
        <v>1.4370000000000001</v>
      </c>
      <c r="R68" s="18" t="s">
        <v>12</v>
      </c>
      <c r="S68" s="34">
        <v>1</v>
      </c>
      <c r="T68" s="19">
        <f t="shared" si="3"/>
        <v>1.4370000000000001</v>
      </c>
      <c r="U68" s="39" t="s">
        <v>98</v>
      </c>
      <c r="V68" s="20" t="s">
        <v>99</v>
      </c>
    </row>
    <row r="69" spans="1:22" ht="9" customHeight="1" x14ac:dyDescent="0.15">
      <c r="A69" s="4">
        <v>15</v>
      </c>
      <c r="B69" s="10">
        <v>44681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7" t="s">
        <v>4</v>
      </c>
      <c r="P69" s="18" t="s">
        <v>55</v>
      </c>
      <c r="Q69" s="19">
        <f>1437/1000</f>
        <v>1.4370000000000001</v>
      </c>
      <c r="R69" s="18" t="s">
        <v>12</v>
      </c>
      <c r="S69" s="34">
        <v>1</v>
      </c>
      <c r="T69" s="19">
        <f t="shared" si="3"/>
        <v>1.4370000000000001</v>
      </c>
      <c r="U69" s="39" t="s">
        <v>98</v>
      </c>
      <c r="V69" s="20" t="s">
        <v>100</v>
      </c>
    </row>
    <row r="70" spans="1:22" ht="9" customHeight="1" x14ac:dyDescent="0.15">
      <c r="A70" s="4">
        <v>16</v>
      </c>
      <c r="B70" s="10">
        <v>44681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7" t="s">
        <v>4</v>
      </c>
      <c r="P70" s="12" t="s">
        <v>55</v>
      </c>
      <c r="Q70" s="19">
        <f>1437/1000</f>
        <v>1.4370000000000001</v>
      </c>
      <c r="R70" s="18" t="s">
        <v>12</v>
      </c>
      <c r="S70" s="34">
        <v>1</v>
      </c>
      <c r="T70" s="19">
        <f t="shared" si="3"/>
        <v>1.4370000000000001</v>
      </c>
      <c r="U70" s="39" t="s">
        <v>98</v>
      </c>
      <c r="V70" s="20" t="s">
        <v>101</v>
      </c>
    </row>
    <row r="71" spans="1:22" ht="9" customHeight="1" x14ac:dyDescent="0.15">
      <c r="A71" s="4">
        <v>17</v>
      </c>
      <c r="B71" s="91">
        <v>44681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7" t="s">
        <v>4</v>
      </c>
      <c r="P71" s="12" t="s">
        <v>55</v>
      </c>
      <c r="Q71" s="19">
        <f>1437/1000</f>
        <v>1.4370000000000001</v>
      </c>
      <c r="R71" s="18" t="s">
        <v>12</v>
      </c>
      <c r="S71" s="34">
        <v>1</v>
      </c>
      <c r="T71" s="19">
        <f t="shared" si="3"/>
        <v>1.4370000000000001</v>
      </c>
      <c r="U71" s="39" t="s">
        <v>98</v>
      </c>
      <c r="V71" s="20" t="s">
        <v>102</v>
      </c>
    </row>
    <row r="72" spans="1:22" ht="9" customHeight="1" x14ac:dyDescent="0.15">
      <c r="A72" s="4">
        <v>18</v>
      </c>
      <c r="B72" s="92">
        <v>44680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7" t="s">
        <v>4</v>
      </c>
      <c r="P72" s="12" t="s">
        <v>55</v>
      </c>
      <c r="Q72" s="19">
        <f t="shared" ref="Q72:Q82" si="4">1437/1000</f>
        <v>1.4370000000000001</v>
      </c>
      <c r="R72" s="18" t="s">
        <v>12</v>
      </c>
      <c r="S72" s="34">
        <v>1</v>
      </c>
      <c r="T72" s="19">
        <f t="shared" si="3"/>
        <v>1.4370000000000001</v>
      </c>
      <c r="U72" s="39" t="s">
        <v>98</v>
      </c>
      <c r="V72" s="20" t="s">
        <v>103</v>
      </c>
    </row>
    <row r="73" spans="1:22" ht="9" customHeight="1" x14ac:dyDescent="0.15">
      <c r="A73" s="4">
        <v>19</v>
      </c>
      <c r="B73" s="89">
        <v>44680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17" t="s">
        <v>4</v>
      </c>
      <c r="P73" s="12" t="s">
        <v>55</v>
      </c>
      <c r="Q73" s="19">
        <f t="shared" si="4"/>
        <v>1.4370000000000001</v>
      </c>
      <c r="R73" s="18" t="s">
        <v>12</v>
      </c>
      <c r="S73" s="34">
        <v>1</v>
      </c>
      <c r="T73" s="19">
        <f t="shared" si="3"/>
        <v>1.4370000000000001</v>
      </c>
      <c r="U73" s="39" t="s">
        <v>98</v>
      </c>
      <c r="V73" s="20" t="s">
        <v>104</v>
      </c>
    </row>
    <row r="74" spans="1:22" ht="9" customHeight="1" x14ac:dyDescent="0.15">
      <c r="A74" s="4">
        <v>20</v>
      </c>
      <c r="B74" s="21">
        <v>44681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" t="s">
        <v>4</v>
      </c>
      <c r="P74" s="12" t="s">
        <v>55</v>
      </c>
      <c r="Q74" s="19">
        <f t="shared" si="4"/>
        <v>1.4370000000000001</v>
      </c>
      <c r="R74" s="18" t="s">
        <v>12</v>
      </c>
      <c r="S74" s="34">
        <v>1</v>
      </c>
      <c r="T74" s="19">
        <f t="shared" si="3"/>
        <v>1.4370000000000001</v>
      </c>
      <c r="U74" s="39" t="s">
        <v>98</v>
      </c>
      <c r="V74" s="20" t="s">
        <v>105</v>
      </c>
    </row>
    <row r="75" spans="1:22" ht="9" customHeight="1" x14ac:dyDescent="0.15">
      <c r="A75" s="4">
        <v>21</v>
      </c>
      <c r="B75" s="21">
        <v>44680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7" t="s">
        <v>4</v>
      </c>
      <c r="P75" s="12" t="s">
        <v>55</v>
      </c>
      <c r="Q75" s="19">
        <f t="shared" si="4"/>
        <v>1.4370000000000001</v>
      </c>
      <c r="R75" s="18" t="s">
        <v>12</v>
      </c>
      <c r="S75" s="34">
        <v>1</v>
      </c>
      <c r="T75" s="19">
        <f t="shared" si="3"/>
        <v>1.4370000000000001</v>
      </c>
      <c r="U75" s="39" t="s">
        <v>98</v>
      </c>
      <c r="V75" s="20" t="s">
        <v>106</v>
      </c>
    </row>
    <row r="76" spans="1:22" ht="9" customHeight="1" x14ac:dyDescent="0.15">
      <c r="A76" s="4">
        <v>22</v>
      </c>
      <c r="B76" s="21">
        <v>44680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7" t="s">
        <v>4</v>
      </c>
      <c r="P76" s="12" t="s">
        <v>55</v>
      </c>
      <c r="Q76" s="19">
        <f t="shared" si="4"/>
        <v>1.4370000000000001</v>
      </c>
      <c r="R76" s="18" t="s">
        <v>12</v>
      </c>
      <c r="S76" s="34">
        <v>1</v>
      </c>
      <c r="T76" s="19">
        <f t="shared" si="3"/>
        <v>1.4370000000000001</v>
      </c>
      <c r="U76" s="39" t="s">
        <v>98</v>
      </c>
      <c r="V76" s="20" t="s">
        <v>107</v>
      </c>
    </row>
    <row r="77" spans="1:22" ht="9" customHeight="1" x14ac:dyDescent="0.15">
      <c r="A77" s="4">
        <v>23</v>
      </c>
      <c r="B77" s="21">
        <v>44681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17" t="s">
        <v>4</v>
      </c>
      <c r="P77" s="12" t="s">
        <v>55</v>
      </c>
      <c r="Q77" s="19">
        <f t="shared" si="4"/>
        <v>1.4370000000000001</v>
      </c>
      <c r="R77" s="18" t="s">
        <v>12</v>
      </c>
      <c r="S77" s="34">
        <v>1</v>
      </c>
      <c r="T77" s="19">
        <f t="shared" si="3"/>
        <v>1.4370000000000001</v>
      </c>
      <c r="U77" s="39" t="s">
        <v>98</v>
      </c>
      <c r="V77" s="20" t="s">
        <v>108</v>
      </c>
    </row>
    <row r="78" spans="1:22" ht="9" customHeight="1" x14ac:dyDescent="0.15">
      <c r="A78" s="4">
        <v>24</v>
      </c>
      <c r="B78" s="21">
        <v>44680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17" t="s">
        <v>4</v>
      </c>
      <c r="P78" s="12" t="s">
        <v>55</v>
      </c>
      <c r="Q78" s="19">
        <f t="shared" si="4"/>
        <v>1.4370000000000001</v>
      </c>
      <c r="R78" s="18" t="s">
        <v>12</v>
      </c>
      <c r="S78" s="34">
        <v>1</v>
      </c>
      <c r="T78" s="19">
        <f t="shared" si="3"/>
        <v>1.4370000000000001</v>
      </c>
      <c r="U78" s="39" t="s">
        <v>98</v>
      </c>
      <c r="V78" s="20" t="s">
        <v>109</v>
      </c>
    </row>
    <row r="79" spans="1:22" ht="9" customHeight="1" x14ac:dyDescent="0.15">
      <c r="A79" s="4">
        <v>25</v>
      </c>
      <c r="B79" s="21">
        <v>44681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17" t="s">
        <v>4</v>
      </c>
      <c r="P79" s="12" t="s">
        <v>55</v>
      </c>
      <c r="Q79" s="19">
        <f t="shared" si="4"/>
        <v>1.4370000000000001</v>
      </c>
      <c r="R79" s="18" t="s">
        <v>12</v>
      </c>
      <c r="S79" s="34">
        <v>1</v>
      </c>
      <c r="T79" s="19">
        <f t="shared" si="3"/>
        <v>1.4370000000000001</v>
      </c>
      <c r="U79" s="39" t="s">
        <v>98</v>
      </c>
      <c r="V79" s="20" t="s">
        <v>110</v>
      </c>
    </row>
    <row r="80" spans="1:22" ht="9" customHeight="1" x14ac:dyDescent="0.15">
      <c r="A80" s="4">
        <v>26</v>
      </c>
      <c r="B80" s="21">
        <v>44681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17" t="s">
        <v>4</v>
      </c>
      <c r="P80" s="12" t="s">
        <v>55</v>
      </c>
      <c r="Q80" s="19">
        <f t="shared" si="4"/>
        <v>1.4370000000000001</v>
      </c>
      <c r="R80" s="18" t="s">
        <v>12</v>
      </c>
      <c r="S80" s="34">
        <v>1</v>
      </c>
      <c r="T80" s="19">
        <f t="shared" si="3"/>
        <v>1.4370000000000001</v>
      </c>
      <c r="U80" s="39" t="s">
        <v>98</v>
      </c>
      <c r="V80" s="20" t="s">
        <v>111</v>
      </c>
    </row>
    <row r="81" spans="1:22" ht="9" customHeight="1" x14ac:dyDescent="0.15">
      <c r="A81" s="4">
        <v>27</v>
      </c>
      <c r="B81" s="21">
        <v>44680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7" t="s">
        <v>4</v>
      </c>
      <c r="P81" s="12" t="s">
        <v>55</v>
      </c>
      <c r="Q81" s="19">
        <f t="shared" si="4"/>
        <v>1.4370000000000001</v>
      </c>
      <c r="R81" s="18" t="s">
        <v>12</v>
      </c>
      <c r="S81" s="34">
        <v>1</v>
      </c>
      <c r="T81" s="19">
        <f t="shared" si="3"/>
        <v>1.4370000000000001</v>
      </c>
      <c r="U81" s="39" t="s">
        <v>98</v>
      </c>
      <c r="V81" s="20" t="s">
        <v>112</v>
      </c>
    </row>
    <row r="82" spans="1:22" ht="9" customHeight="1" x14ac:dyDescent="0.15">
      <c r="A82" s="4">
        <v>28</v>
      </c>
      <c r="B82" s="21">
        <v>44681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7" t="s">
        <v>4</v>
      </c>
      <c r="P82" s="12" t="s">
        <v>55</v>
      </c>
      <c r="Q82" s="19">
        <f t="shared" si="4"/>
        <v>1.4370000000000001</v>
      </c>
      <c r="R82" s="18" t="s">
        <v>12</v>
      </c>
      <c r="S82" s="34">
        <v>1</v>
      </c>
      <c r="T82" s="19">
        <f t="shared" si="3"/>
        <v>1.4370000000000001</v>
      </c>
      <c r="U82" s="39" t="s">
        <v>98</v>
      </c>
      <c r="V82" s="20" t="s">
        <v>113</v>
      </c>
    </row>
    <row r="83" spans="1:22" ht="9" customHeight="1" x14ac:dyDescent="0.15">
      <c r="A83" s="4">
        <v>29</v>
      </c>
      <c r="B83" s="21">
        <v>44681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7" t="s">
        <v>4</v>
      </c>
      <c r="P83" s="12" t="s">
        <v>53</v>
      </c>
      <c r="Q83" s="19">
        <f>189/1000</f>
        <v>0.189</v>
      </c>
      <c r="R83" s="18" t="s">
        <v>12</v>
      </c>
      <c r="S83" s="34">
        <v>1</v>
      </c>
      <c r="T83" s="19">
        <f t="shared" si="3"/>
        <v>0.189</v>
      </c>
      <c r="U83" s="39" t="s">
        <v>54</v>
      </c>
      <c r="V83" s="20" t="s">
        <v>114</v>
      </c>
    </row>
    <row r="84" spans="1:22" ht="9" customHeight="1" x14ac:dyDescent="0.15">
      <c r="A84" s="4">
        <v>30</v>
      </c>
      <c r="B84" s="21">
        <v>44681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17" t="s">
        <v>4</v>
      </c>
      <c r="P84" s="18" t="s">
        <v>2</v>
      </c>
      <c r="Q84" s="19">
        <f>8138.41/1000</f>
        <v>8.1384100000000004</v>
      </c>
      <c r="R84" s="18" t="s">
        <v>12</v>
      </c>
      <c r="S84" s="34">
        <v>1</v>
      </c>
      <c r="T84" s="19">
        <f t="shared" si="3"/>
        <v>8.1384100000000004</v>
      </c>
      <c r="U84" s="90" t="s">
        <v>19</v>
      </c>
      <c r="V84" s="20" t="s">
        <v>115</v>
      </c>
    </row>
    <row r="85" spans="1:22" ht="9" customHeight="1" x14ac:dyDescent="0.15">
      <c r="A85" s="4">
        <v>31</v>
      </c>
      <c r="B85" s="21">
        <v>44681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17" t="s">
        <v>4</v>
      </c>
      <c r="P85" s="18" t="s">
        <v>2</v>
      </c>
      <c r="Q85" s="19">
        <f>1356.65/1000</f>
        <v>1.3566500000000001</v>
      </c>
      <c r="R85" s="18" t="s">
        <v>12</v>
      </c>
      <c r="S85" s="34">
        <v>1</v>
      </c>
      <c r="T85" s="19">
        <f t="shared" si="3"/>
        <v>1.3566500000000001</v>
      </c>
      <c r="U85" s="90" t="s">
        <v>19</v>
      </c>
      <c r="V85" s="20" t="s">
        <v>116</v>
      </c>
    </row>
    <row r="86" spans="1:22" ht="9" customHeight="1" x14ac:dyDescent="0.15">
      <c r="A86" s="4">
        <v>32</v>
      </c>
      <c r="B86" s="21">
        <v>44681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17" t="s">
        <v>4</v>
      </c>
      <c r="P86" s="18" t="s">
        <v>2</v>
      </c>
      <c r="Q86" s="19">
        <f>96.77/1000</f>
        <v>9.6769999999999995E-2</v>
      </c>
      <c r="R86" s="18" t="s">
        <v>12</v>
      </c>
      <c r="S86" s="34">
        <v>1</v>
      </c>
      <c r="T86" s="19">
        <f t="shared" si="3"/>
        <v>9.6769999999999995E-2</v>
      </c>
      <c r="U86" s="90" t="s">
        <v>19</v>
      </c>
      <c r="V86" s="20" t="s">
        <v>117</v>
      </c>
    </row>
    <row r="87" spans="1:22" ht="9" customHeight="1" x14ac:dyDescent="0.15">
      <c r="A87" s="4">
        <v>33</v>
      </c>
      <c r="B87" s="21">
        <v>44681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7" t="s">
        <v>4</v>
      </c>
      <c r="P87" s="18" t="s">
        <v>2</v>
      </c>
      <c r="Q87" s="19">
        <f>92/1000</f>
        <v>9.1999999999999998E-2</v>
      </c>
      <c r="R87" s="18" t="s">
        <v>12</v>
      </c>
      <c r="S87" s="34">
        <v>1</v>
      </c>
      <c r="T87" s="19">
        <f t="shared" si="3"/>
        <v>9.1999999999999998E-2</v>
      </c>
      <c r="U87" s="90" t="s">
        <v>19</v>
      </c>
      <c r="V87" s="20" t="s">
        <v>118</v>
      </c>
    </row>
    <row r="88" spans="1:22" ht="9" customHeight="1" x14ac:dyDescent="0.15">
      <c r="A88" s="4">
        <v>34</v>
      </c>
      <c r="B88" s="35">
        <v>44681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7" t="s">
        <v>4</v>
      </c>
      <c r="P88" s="18" t="s">
        <v>120</v>
      </c>
      <c r="Q88" s="19">
        <f>32.34/1000</f>
        <v>3.2340000000000001E-2</v>
      </c>
      <c r="R88" s="18" t="s">
        <v>12</v>
      </c>
      <c r="S88" s="34">
        <v>1</v>
      </c>
      <c r="T88" s="19">
        <f t="shared" si="3"/>
        <v>3.2340000000000001E-2</v>
      </c>
      <c r="U88" s="90" t="s">
        <v>19</v>
      </c>
      <c r="V88" s="20" t="s">
        <v>119</v>
      </c>
    </row>
    <row r="89" spans="1:22" ht="9" customHeight="1" x14ac:dyDescent="0.15">
      <c r="A89" s="4">
        <v>35</v>
      </c>
      <c r="B89" s="35">
        <v>44681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7" t="s">
        <v>4</v>
      </c>
      <c r="P89" s="18" t="s">
        <v>120</v>
      </c>
      <c r="Q89" s="19">
        <f>2134.6/1000</f>
        <v>2.1345999999999998</v>
      </c>
      <c r="R89" s="18" t="s">
        <v>12</v>
      </c>
      <c r="S89" s="34">
        <v>1</v>
      </c>
      <c r="T89" s="19">
        <f t="shared" si="3"/>
        <v>2.1345999999999998</v>
      </c>
      <c r="U89" s="90" t="s">
        <v>18</v>
      </c>
      <c r="V89" s="20" t="s">
        <v>121</v>
      </c>
    </row>
    <row r="90" spans="1:22" ht="9" customHeight="1" x14ac:dyDescent="0.15">
      <c r="A90" s="4">
        <v>36</v>
      </c>
      <c r="B90" s="35">
        <v>44681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7" t="s">
        <v>4</v>
      </c>
      <c r="P90" s="18" t="s">
        <v>15</v>
      </c>
      <c r="Q90" s="19">
        <f>2916.67/1000</f>
        <v>2.9166699999999999</v>
      </c>
      <c r="R90" s="18" t="s">
        <v>12</v>
      </c>
      <c r="S90" s="34">
        <v>1</v>
      </c>
      <c r="T90" s="19">
        <f t="shared" si="3"/>
        <v>2.9166699999999999</v>
      </c>
      <c r="U90" s="90" t="s">
        <v>56</v>
      </c>
      <c r="V90" s="20" t="s">
        <v>122</v>
      </c>
    </row>
    <row r="91" spans="1:22" ht="9" customHeight="1" x14ac:dyDescent="0.15">
      <c r="A91" s="4">
        <v>37</v>
      </c>
      <c r="B91" s="21">
        <v>44681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5" t="s">
        <v>4</v>
      </c>
      <c r="P91" s="23" t="s">
        <v>57</v>
      </c>
      <c r="Q91" s="26">
        <f>1000/1000</f>
        <v>1</v>
      </c>
      <c r="R91" s="23" t="s">
        <v>12</v>
      </c>
      <c r="S91" s="9">
        <v>1</v>
      </c>
      <c r="T91" s="26">
        <f t="shared" si="3"/>
        <v>1</v>
      </c>
      <c r="U91" s="23" t="s">
        <v>52</v>
      </c>
      <c r="V91" s="24" t="s">
        <v>123</v>
      </c>
    </row>
    <row r="92" spans="1:22" ht="6.75" customHeight="1" x14ac:dyDescent="0.2">
      <c r="A92" s="70" t="s">
        <v>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</row>
    <row r="93" spans="1:22" ht="6.75" customHeight="1" x14ac:dyDescent="0.15">
      <c r="A93" s="4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2" t="s">
        <v>51</v>
      </c>
      <c r="P93" s="12"/>
      <c r="Q93" s="19"/>
      <c r="R93" s="18"/>
      <c r="S93" s="34"/>
      <c r="T93" s="19"/>
      <c r="U93" s="37"/>
      <c r="V93" s="20"/>
    </row>
    <row r="94" spans="1:22" ht="6.75" customHeight="1" x14ac:dyDescent="0.15">
      <c r="A94" s="4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"/>
      <c r="P94" s="12"/>
      <c r="Q94" s="13"/>
      <c r="R94" s="12"/>
      <c r="S94" s="6"/>
      <c r="T94" s="13"/>
      <c r="U94" s="12"/>
      <c r="V94" s="32"/>
    </row>
    <row r="95" spans="1:22" ht="6.75" customHeight="1" x14ac:dyDescent="0.15">
      <c r="A95" s="4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2"/>
      <c r="P95" s="12"/>
      <c r="Q95" s="13"/>
      <c r="R95" s="12"/>
      <c r="S95" s="6"/>
      <c r="T95" s="13"/>
      <c r="U95" s="12"/>
      <c r="V95" s="11"/>
    </row>
  </sheetData>
  <mergeCells count="36">
    <mergeCell ref="A92:V92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4:V54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3:V23"/>
    <mergeCell ref="A41:V41"/>
    <mergeCell ref="A46:V46"/>
    <mergeCell ref="A49:V49"/>
    <mergeCell ref="A15:V15"/>
    <mergeCell ref="A27:V27"/>
    <mergeCell ref="A32:V32"/>
    <mergeCell ref="A36:V3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stimu</cp:lastModifiedBy>
  <cp:lastPrinted>2021-02-09T07:25:55Z</cp:lastPrinted>
  <dcterms:created xsi:type="dcterms:W3CDTF">2021-02-04T07:54:12Z</dcterms:created>
  <dcterms:modified xsi:type="dcterms:W3CDTF">2022-05-09T09:02:21Z</dcterms:modified>
</cp:coreProperties>
</file>