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март" sheetId="5" r:id="rId1"/>
  </sheets>
  <calcPr calcId="145621"/>
</workbook>
</file>

<file path=xl/calcChain.xml><?xml version="1.0" encoding="utf-8"?>
<calcChain xmlns="http://schemas.openxmlformats.org/spreadsheetml/2006/main">
  <c r="Q74" i="5" l="1"/>
  <c r="Q73" i="5"/>
  <c r="T73" i="5"/>
  <c r="Q72" i="5"/>
  <c r="T72" i="5" s="1"/>
  <c r="T74" i="5"/>
  <c r="Q71" i="5"/>
  <c r="T71" i="5"/>
  <c r="T75" i="5"/>
  <c r="Q75" i="5" l="1"/>
  <c r="Q77" i="5"/>
  <c r="Q70" i="5" l="1"/>
  <c r="Q69" i="5"/>
  <c r="Q68" i="5"/>
  <c r="Q67" i="5"/>
  <c r="Q66" i="5"/>
  <c r="Q58" i="5" l="1"/>
  <c r="T58" i="5" s="1"/>
  <c r="Q59" i="5"/>
  <c r="Q60" i="5"/>
  <c r="T60" i="5" s="1"/>
  <c r="Q57" i="5"/>
  <c r="T57" i="5" s="1"/>
  <c r="T59" i="5"/>
  <c r="Q64" i="5" l="1"/>
  <c r="Q63" i="5"/>
  <c r="Q62" i="5" l="1"/>
  <c r="Q61" i="5"/>
  <c r="Q56" i="5"/>
  <c r="Q19" i="5"/>
  <c r="Q55" i="5"/>
  <c r="Q18" i="5"/>
  <c r="Q17" i="5"/>
  <c r="Q54" i="5"/>
  <c r="Q53" i="5"/>
  <c r="Q16" i="5"/>
  <c r="Q52" i="5"/>
  <c r="T70" i="5" l="1"/>
  <c r="T77" i="5"/>
  <c r="T69" i="5"/>
  <c r="T68" i="5"/>
  <c r="T67" i="5"/>
  <c r="T66" i="5"/>
  <c r="Q65" i="5"/>
  <c r="T64" i="5" l="1"/>
  <c r="T65" i="5"/>
  <c r="T63" i="5"/>
  <c r="T62" i="5"/>
  <c r="T61" i="5"/>
  <c r="T55" i="5"/>
  <c r="T56" i="5" l="1"/>
  <c r="T54" i="5"/>
  <c r="T53" i="5"/>
  <c r="T18" i="5"/>
  <c r="T19" i="5"/>
  <c r="T17" i="5"/>
  <c r="T16" i="5"/>
  <c r="T52" i="5"/>
</calcChain>
</file>

<file path=xl/sharedStrings.xml><?xml version="1.0" encoding="utf-8"?>
<sst xmlns="http://schemas.openxmlformats.org/spreadsheetml/2006/main" count="186" uniqueCount="108">
  <si>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</si>
  <si>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</si>
  <si>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</si>
  <si>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</si>
  <si>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</si>
  <si>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</si>
  <si>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</si>
  <si>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</si>
  <si>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</si>
  <si>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</si>
  <si>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</si>
  <si>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</si>
  <si>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</si>
  <si>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</si>
  <si>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</si>
  <si>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</si>
  <si>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>ООО "Сибирская Газовая компания"</t>
  </si>
  <si>
    <t xml:space="preserve">Услуги </t>
  </si>
  <si>
    <t>Приобретение электроэнергии</t>
  </si>
  <si>
    <t>НИОКР</t>
  </si>
  <si>
    <t>ООО ПСК "Связьпроектсервис"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</si>
  <si>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</si>
  <si>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</si>
  <si>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</si>
  <si>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</si>
  <si>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</si>
  <si>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</si>
  <si>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</si>
  <si>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</si>
  <si>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</si>
  <si>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</si>
  <si>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</si>
  <si>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</si>
  <si>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</si>
  <si>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</si>
  <si>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</si>
  <si>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</si>
  <si>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</si>
  <si>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</si>
  <si>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</si>
  <si>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</si>
  <si>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</si>
  <si>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</si>
  <si>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</si>
  <si>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</si>
  <si>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</si>
  <si>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</si>
  <si>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</si>
  <si>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</si>
  <si>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</si>
  <si>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</si>
  <si>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</si>
  <si>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</si>
  <si>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</si>
  <si>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ООО "НТЦ Экологическая безопасность сибири"</t>
  </si>
  <si>
    <t>Аренда газораспределительной системы</t>
  </si>
  <si>
    <t>АЗ "Лесная поляна"</t>
  </si>
  <si>
    <t>х</t>
  </si>
  <si>
    <t>ООО "Газпромнефть-Региональные продажи"</t>
  </si>
  <si>
    <t>ООО "Кассы  Весы Сервис"</t>
  </si>
  <si>
    <t>за МАРТ 2021 года</t>
  </si>
  <si>
    <t>№ 107 от 01.03.2021г.</t>
  </si>
  <si>
    <t>№ 352 от 05.03.2021г.</t>
  </si>
  <si>
    <t>№ 100766157646 от 10.03.2021г.</t>
  </si>
  <si>
    <t>Услуги публикации материалов в газете</t>
  </si>
  <si>
    <t>ГАУ НСО "Издательский дом "Советская Сибирь"</t>
  </si>
  <si>
    <t>№ 1011 от 10.03.2021г.</t>
  </si>
  <si>
    <t>ООО "Приборика"</t>
  </si>
  <si>
    <t>№ 2219 от 11.03.2021г.</t>
  </si>
  <si>
    <t>№ 398 от 12.03.2021г.</t>
  </si>
  <si>
    <t>Услуги (обучение)</t>
  </si>
  <si>
    <t>ЧОУ ДПО "Межрегиональный учебный центр"</t>
  </si>
  <si>
    <t>№ 00000442 от 15.03.2021г.</t>
  </si>
  <si>
    <t>№ 429 от 19.03.2021г.</t>
  </si>
  <si>
    <t>Канцелярия</t>
  </si>
  <si>
    <t>ООО "Альбом54"</t>
  </si>
  <si>
    <t>№ 1378 от 24.03.2021г.</t>
  </si>
  <si>
    <t>№ 70 от 31.03.2021г.</t>
  </si>
  <si>
    <t>№ К-011020/281-03 от 31.03.2021г.</t>
  </si>
  <si>
    <t>№ 20260816350/700 от 31.03.2021г.</t>
  </si>
  <si>
    <t>ООО "УКСЗДК 179/2"</t>
  </si>
  <si>
    <t>№ 268 от 31.03.2021г.</t>
  </si>
  <si>
    <t>№ 397 от 29.03.2021г.</t>
  </si>
  <si>
    <t>№ 396 от 29.03.2021г.</t>
  </si>
  <si>
    <t>№ 398 от 29.03.2021г.</t>
  </si>
  <si>
    <t>№ 399 от 29.03.2021г.</t>
  </si>
  <si>
    <t>ИП Портнягина Н.С.</t>
  </si>
  <si>
    <t>№ 14 от 31.03.2021г.</t>
  </si>
  <si>
    <t>Услуги хостинга</t>
  </si>
  <si>
    <t>ООО "Бегет"</t>
  </si>
  <si>
    <t>№ 1143150 от 31.03.2021г.</t>
  </si>
  <si>
    <t>№ 640.00012056-2/01609 от 31.03.2021г.</t>
  </si>
  <si>
    <t>№ 640.00051846-1/01609 от 31.03.2021г.</t>
  </si>
  <si>
    <t>№ 640.00051845-1/01609 от 31.03.2021г.</t>
  </si>
  <si>
    <t>№ 640.00018795-70/01609 от 31.03.2021г.</t>
  </si>
  <si>
    <t>Бензин Регуляр-92</t>
  </si>
  <si>
    <t>№ CSR0000000359691 от 31.03.2021г.</t>
  </si>
  <si>
    <t>№ CSR0000000279183 от 31.03.2021г.</t>
  </si>
  <si>
    <t>ООО "Импульс"</t>
  </si>
  <si>
    <t>№ 443 от 31.03.2021г.</t>
  </si>
  <si>
    <t>Газ горючий природный</t>
  </si>
  <si>
    <t>ООО "Газпром межрегионгаз Новосибирск"</t>
  </si>
  <si>
    <t>№ 0100012500 от 31.03.2021г.</t>
  </si>
  <si>
    <t>Услуги</t>
  </si>
  <si>
    <t>ООО "Промгазсервис"</t>
  </si>
  <si>
    <t>№ 181 от 31.03.2021г.</t>
  </si>
  <si>
    <t>ООО "НПП "Сибирский энергетический центр"</t>
  </si>
  <si>
    <t>№ 225 от 31.03.2021г.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</si>
</sst>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Fill="1" applyBorder="1" applyAlignment="1">
      <alignment horizontal="right" vertical="top" indent="1" shrinkToFit="1"/>
    </xf>
    <xf numFmtId="164" fontId="2" fillId="0" borderId="19" xfId="0" applyNumberFormat="1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 shrinkToFit="1"/>
    </xf>
    <xf numFmtId="164" fontId="2" fillId="0" borderId="24" xfId="0" applyNumberFormat="1" applyFont="1" applyFill="1" applyBorder="1" applyAlignment="1">
      <alignment horizontal="center" vertical="top" shrinkToFit="1"/>
    </xf>
    <xf numFmtId="164" fontId="2" fillId="0" borderId="25" xfId="0" applyNumberFormat="1" applyFont="1" applyFill="1" applyBorder="1" applyAlignment="1">
      <alignment horizontal="center" vertical="top" shrinkToFi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9"/>
  <sheetViews>
    <sheetView tabSelected="1" topLeftCell="A19" workbookViewId="0">
      <selection activeCell="B58" sqref="B58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54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54" ht="33.75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</row>
    <row r="4" spans="1:54" x14ac:dyDescent="0.2">
      <c r="A4" s="72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54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54" ht="6.75" customHeight="1" x14ac:dyDescent="0.2">
      <c r="A6" s="65" t="s">
        <v>23</v>
      </c>
      <c r="B6" s="65" t="s">
        <v>24</v>
      </c>
      <c r="C6" s="77" t="s">
        <v>25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68" t="s">
        <v>26</v>
      </c>
      <c r="Q6" s="68" t="s">
        <v>27</v>
      </c>
      <c r="R6" s="65" t="s">
        <v>28</v>
      </c>
      <c r="S6" s="68" t="s">
        <v>29</v>
      </c>
      <c r="T6" s="65" t="s">
        <v>30</v>
      </c>
      <c r="U6" s="63" t="s">
        <v>31</v>
      </c>
      <c r="V6" s="63" t="s">
        <v>32</v>
      </c>
    </row>
    <row r="7" spans="1:54" ht="6.75" customHeight="1" x14ac:dyDescent="0.2">
      <c r="A7" s="66"/>
      <c r="B7" s="66"/>
      <c r="C7" s="77" t="s">
        <v>33</v>
      </c>
      <c r="D7" s="78"/>
      <c r="E7" s="78"/>
      <c r="F7" s="78"/>
      <c r="G7" s="78"/>
      <c r="H7" s="78"/>
      <c r="I7" s="78"/>
      <c r="J7" s="78"/>
      <c r="K7" s="78"/>
      <c r="L7" s="78"/>
      <c r="M7" s="79"/>
      <c r="N7" s="80" t="s">
        <v>34</v>
      </c>
      <c r="O7" s="81"/>
      <c r="P7" s="69"/>
      <c r="Q7" s="69"/>
      <c r="R7" s="66"/>
      <c r="S7" s="69"/>
      <c r="T7" s="66"/>
      <c r="U7" s="73"/>
      <c r="V7" s="73"/>
    </row>
    <row r="8" spans="1:54" ht="6.75" customHeight="1" x14ac:dyDescent="0.2">
      <c r="A8" s="66"/>
      <c r="B8" s="66"/>
      <c r="C8" s="77" t="s">
        <v>35</v>
      </c>
      <c r="D8" s="78"/>
      <c r="E8" s="78"/>
      <c r="F8" s="78"/>
      <c r="G8" s="78"/>
      <c r="H8" s="78"/>
      <c r="I8" s="78"/>
      <c r="J8" s="78"/>
      <c r="K8" s="78"/>
      <c r="L8" s="79"/>
      <c r="M8" s="61" t="s">
        <v>36</v>
      </c>
      <c r="N8" s="82"/>
      <c r="O8" s="83"/>
      <c r="P8" s="69"/>
      <c r="Q8" s="69"/>
      <c r="R8" s="66"/>
      <c r="S8" s="69"/>
      <c r="T8" s="66"/>
      <c r="U8" s="73"/>
      <c r="V8" s="73"/>
    </row>
    <row r="9" spans="1:54" ht="15.2" customHeight="1" x14ac:dyDescent="0.2">
      <c r="A9" s="66"/>
      <c r="B9" s="66"/>
      <c r="C9" s="85" t="s">
        <v>37</v>
      </c>
      <c r="D9" s="86"/>
      <c r="E9" s="87"/>
      <c r="F9" s="85" t="s">
        <v>38</v>
      </c>
      <c r="G9" s="86"/>
      <c r="H9" s="87"/>
      <c r="I9" s="88" t="s">
        <v>39</v>
      </c>
      <c r="J9" s="89"/>
      <c r="K9" s="88" t="s">
        <v>40</v>
      </c>
      <c r="L9" s="89"/>
      <c r="M9" s="84"/>
      <c r="N9" s="61" t="s">
        <v>41</v>
      </c>
      <c r="O9" s="63" t="s">
        <v>42</v>
      </c>
      <c r="P9" s="69"/>
      <c r="Q9" s="69"/>
      <c r="R9" s="66"/>
      <c r="S9" s="69"/>
      <c r="T9" s="66"/>
      <c r="U9" s="73"/>
      <c r="V9" s="73"/>
    </row>
    <row r="10" spans="1:54" ht="45.75" customHeight="1" x14ac:dyDescent="0.2">
      <c r="A10" s="67"/>
      <c r="B10" s="67"/>
      <c r="C10" s="1" t="s">
        <v>43</v>
      </c>
      <c r="D10" s="1" t="s">
        <v>44</v>
      </c>
      <c r="E10" s="1" t="s">
        <v>45</v>
      </c>
      <c r="F10" s="1" t="s">
        <v>46</v>
      </c>
      <c r="G10" s="1" t="s">
        <v>47</v>
      </c>
      <c r="H10" s="1" t="s">
        <v>48</v>
      </c>
      <c r="I10" s="2" t="s">
        <v>49</v>
      </c>
      <c r="J10" s="3" t="s">
        <v>50</v>
      </c>
      <c r="K10" s="2" t="s">
        <v>51</v>
      </c>
      <c r="L10" s="2" t="s">
        <v>52</v>
      </c>
      <c r="M10" s="62"/>
      <c r="N10" s="62"/>
      <c r="O10" s="64"/>
      <c r="P10" s="70"/>
      <c r="Q10" s="70"/>
      <c r="R10" s="67"/>
      <c r="S10" s="70"/>
      <c r="T10" s="67"/>
      <c r="U10" s="64"/>
      <c r="V10" s="64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90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52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54" ht="8.25" customHeight="1" x14ac:dyDescent="0.15">
      <c r="A16" s="4">
        <v>1</v>
      </c>
      <c r="B16" s="10">
        <v>44260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5</v>
      </c>
      <c r="P16" s="12" t="s">
        <v>6</v>
      </c>
      <c r="Q16" s="13">
        <f>13666.67/1000</f>
        <v>13.66667</v>
      </c>
      <c r="R16" s="11"/>
      <c r="S16" s="11"/>
      <c r="T16" s="13">
        <f t="shared" ref="T16:T19" si="0">Q16</f>
        <v>13.66667</v>
      </c>
      <c r="U16" s="12" t="s">
        <v>16</v>
      </c>
      <c r="V16" s="14" t="s">
        <v>62</v>
      </c>
    </row>
    <row r="17" spans="1:22" ht="9.75" customHeight="1" x14ac:dyDescent="0.15">
      <c r="A17" s="4">
        <v>2</v>
      </c>
      <c r="B17" s="10">
        <v>44266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5</v>
      </c>
      <c r="P17" s="12" t="s">
        <v>6</v>
      </c>
      <c r="Q17" s="13">
        <f>2084.99/1000</f>
        <v>2.0849899999999999</v>
      </c>
      <c r="R17" s="12"/>
      <c r="S17" s="15"/>
      <c r="T17" s="13">
        <f t="shared" si="0"/>
        <v>2.0849899999999999</v>
      </c>
      <c r="U17" s="12" t="s">
        <v>67</v>
      </c>
      <c r="V17" s="14" t="s">
        <v>68</v>
      </c>
    </row>
    <row r="18" spans="1:22" ht="8.25" customHeight="1" x14ac:dyDescent="0.15">
      <c r="A18" s="4">
        <v>3</v>
      </c>
      <c r="B18" s="10">
        <v>44267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5</v>
      </c>
      <c r="P18" s="12" t="s">
        <v>6</v>
      </c>
      <c r="Q18" s="13">
        <f>51.24/1000</f>
        <v>5.1240000000000001E-2</v>
      </c>
      <c r="R18" s="12"/>
      <c r="S18" s="15"/>
      <c r="T18" s="13">
        <f t="shared" si="0"/>
        <v>5.1240000000000001E-2</v>
      </c>
      <c r="U18" s="12" t="s">
        <v>16</v>
      </c>
      <c r="V18" s="14" t="s">
        <v>69</v>
      </c>
    </row>
    <row r="19" spans="1:22" ht="7.5" customHeight="1" x14ac:dyDescent="0.15">
      <c r="A19" s="4">
        <v>4</v>
      </c>
      <c r="B19" s="10">
        <v>44274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5</v>
      </c>
      <c r="P19" s="12" t="s">
        <v>6</v>
      </c>
      <c r="Q19" s="13">
        <f>2157.99/1000</f>
        <v>2.1579899999999999</v>
      </c>
      <c r="R19" s="11"/>
      <c r="S19" s="11"/>
      <c r="T19" s="13">
        <f t="shared" si="0"/>
        <v>2.1579899999999999</v>
      </c>
      <c r="U19" s="12" t="s">
        <v>16</v>
      </c>
      <c r="V19" s="14" t="s">
        <v>73</v>
      </c>
    </row>
    <row r="20" spans="1:22" ht="6.75" customHeight="1" x14ac:dyDescent="0.2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</row>
    <row r="21" spans="1:22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6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6.75" customHeight="1" x14ac:dyDescent="0.15">
      <c r="A23" s="7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3"/>
      <c r="Q23" s="26"/>
      <c r="R23" s="22"/>
      <c r="S23" s="22"/>
      <c r="T23" s="26"/>
      <c r="U23" s="23"/>
      <c r="V23" s="23"/>
    </row>
    <row r="24" spans="1:22" ht="6.75" customHeight="1" x14ac:dyDescent="0.2">
      <c r="A24" s="52" t="s">
        <v>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2" ht="5.25" customHeight="1" x14ac:dyDescent="0.15">
      <c r="A25" s="11"/>
      <c r="B25" s="2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/>
      <c r="P25" s="11"/>
      <c r="Q25" s="11"/>
      <c r="R25" s="11"/>
      <c r="S25" s="11"/>
      <c r="T25" s="11"/>
      <c r="U25" s="11"/>
      <c r="V25" s="14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5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6.75" customHeight="1" x14ac:dyDescent="0.2">
      <c r="A29" s="49" t="s">
        <v>11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5.2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6.75" customHeight="1" x14ac:dyDescent="0.2">
      <c r="A33" s="55" t="s">
        <v>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</row>
    <row r="34" spans="1:22" ht="5.2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5.2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6.75" customHeight="1" x14ac:dyDescent="0.2">
      <c r="A38" s="49" t="s">
        <v>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</row>
    <row r="39" spans="1:22" ht="6.75" customHeight="1" x14ac:dyDescent="0.2">
      <c r="A39" s="4"/>
      <c r="B39" s="1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  <c r="P39" s="12"/>
      <c r="Q39" s="13"/>
      <c r="R39" s="12"/>
      <c r="S39" s="6"/>
      <c r="T39" s="13"/>
      <c r="U39" s="31"/>
      <c r="V39" s="12"/>
    </row>
    <row r="40" spans="1:22" ht="6.75" customHeight="1" x14ac:dyDescent="0.15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"/>
      <c r="P40" s="12"/>
      <c r="Q40" s="13"/>
      <c r="R40" s="12"/>
      <c r="S40" s="6"/>
      <c r="T40" s="13"/>
      <c r="U40" s="12"/>
      <c r="V40" s="12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6.75" customHeight="1" x14ac:dyDescent="0.2">
      <c r="A43" s="49" t="s">
        <v>19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6.75" customHeight="1" x14ac:dyDescent="0.2">
      <c r="A46" s="49" t="s">
        <v>12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6.75" customHeight="1" x14ac:dyDescent="0.15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"/>
      <c r="P47" s="12"/>
      <c r="Q47" s="13"/>
      <c r="R47" s="12"/>
      <c r="S47" s="6"/>
      <c r="T47" s="13"/>
      <c r="U47" s="12"/>
      <c r="V47" s="32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6.75" customHeight="1" x14ac:dyDescent="0.2">
      <c r="A51" s="49" t="s">
        <v>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</row>
    <row r="52" spans="1:22" ht="8.25" customHeight="1" x14ac:dyDescent="0.15">
      <c r="A52" s="4">
        <v>1</v>
      </c>
      <c r="B52" s="10">
        <v>44256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5</v>
      </c>
      <c r="P52" s="12" t="s">
        <v>55</v>
      </c>
      <c r="Q52" s="13">
        <f>10000/1000</f>
        <v>10</v>
      </c>
      <c r="R52" s="12" t="s">
        <v>13</v>
      </c>
      <c r="S52" s="6">
        <v>1</v>
      </c>
      <c r="T52" s="13">
        <f t="shared" ref="T52:T63" si="1">Q52*S52</f>
        <v>10</v>
      </c>
      <c r="U52" s="18" t="s">
        <v>56</v>
      </c>
      <c r="V52" s="20" t="s">
        <v>61</v>
      </c>
    </row>
    <row r="53" spans="1:22" ht="9.75" customHeight="1" x14ac:dyDescent="0.15">
      <c r="A53" s="4">
        <v>2</v>
      </c>
      <c r="B53" s="10">
        <v>44265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5</v>
      </c>
      <c r="P53" s="12" t="s">
        <v>2</v>
      </c>
      <c r="Q53" s="13">
        <f>1455.31/1000</f>
        <v>1.4553099999999999</v>
      </c>
      <c r="R53" s="12" t="s">
        <v>13</v>
      </c>
      <c r="S53" s="6">
        <v>1</v>
      </c>
      <c r="T53" s="13">
        <f t="shared" si="1"/>
        <v>1.4553099999999999</v>
      </c>
      <c r="U53" s="38" t="s">
        <v>3</v>
      </c>
      <c r="V53" s="20" t="s">
        <v>63</v>
      </c>
    </row>
    <row r="54" spans="1:22" ht="9" customHeight="1" x14ac:dyDescent="0.15">
      <c r="A54" s="4">
        <v>3</v>
      </c>
      <c r="B54" s="10">
        <v>44265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5</v>
      </c>
      <c r="P54" s="12" t="s">
        <v>64</v>
      </c>
      <c r="Q54" s="13">
        <f>1050/1000</f>
        <v>1.05</v>
      </c>
      <c r="R54" s="12" t="s">
        <v>13</v>
      </c>
      <c r="S54" s="6">
        <v>1</v>
      </c>
      <c r="T54" s="13">
        <f t="shared" si="1"/>
        <v>1.05</v>
      </c>
      <c r="U54" s="33" t="s">
        <v>65</v>
      </c>
      <c r="V54" s="14" t="s">
        <v>66</v>
      </c>
    </row>
    <row r="55" spans="1:22" ht="9" customHeight="1" x14ac:dyDescent="0.15">
      <c r="A55" s="4">
        <v>4</v>
      </c>
      <c r="B55" s="10">
        <v>44270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5</v>
      </c>
      <c r="P55" s="12" t="s">
        <v>70</v>
      </c>
      <c r="Q55" s="13">
        <f>58800/1000</f>
        <v>58.8</v>
      </c>
      <c r="R55" s="12" t="s">
        <v>13</v>
      </c>
      <c r="S55" s="6">
        <v>1</v>
      </c>
      <c r="T55" s="13">
        <f t="shared" si="1"/>
        <v>58.8</v>
      </c>
      <c r="U55" s="33" t="s">
        <v>71</v>
      </c>
      <c r="V55" s="14" t="s">
        <v>72</v>
      </c>
    </row>
    <row r="56" spans="1:22" ht="9.75" customHeight="1" x14ac:dyDescent="0.15">
      <c r="A56" s="4">
        <v>5</v>
      </c>
      <c r="B56" s="10">
        <v>44279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5</v>
      </c>
      <c r="P56" s="12" t="s">
        <v>74</v>
      </c>
      <c r="Q56" s="13">
        <f>1941.26/1000</f>
        <v>1.94126</v>
      </c>
      <c r="R56" s="12" t="s">
        <v>13</v>
      </c>
      <c r="S56" s="6">
        <v>1</v>
      </c>
      <c r="T56" s="13">
        <f t="shared" si="1"/>
        <v>1.94126</v>
      </c>
      <c r="U56" s="33" t="s">
        <v>75</v>
      </c>
      <c r="V56" s="14" t="s">
        <v>76</v>
      </c>
    </row>
    <row r="57" spans="1:22" ht="9.75" customHeight="1" x14ac:dyDescent="0.15">
      <c r="A57" s="4">
        <v>6</v>
      </c>
      <c r="B57" s="10">
        <v>44284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5</v>
      </c>
      <c r="P57" s="18" t="s">
        <v>17</v>
      </c>
      <c r="Q57" s="13">
        <f>24000/1000</f>
        <v>24</v>
      </c>
      <c r="R57" s="12" t="s">
        <v>13</v>
      </c>
      <c r="S57" s="6">
        <v>1</v>
      </c>
      <c r="T57" s="13">
        <f t="shared" si="1"/>
        <v>24</v>
      </c>
      <c r="U57" s="42" t="s">
        <v>54</v>
      </c>
      <c r="V57" s="14" t="s">
        <v>83</v>
      </c>
    </row>
    <row r="58" spans="1:22" ht="9.75" customHeight="1" x14ac:dyDescent="0.15">
      <c r="A58" s="4">
        <v>7</v>
      </c>
      <c r="B58" s="10">
        <v>44284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5</v>
      </c>
      <c r="P58" s="18" t="s">
        <v>17</v>
      </c>
      <c r="Q58" s="13">
        <f t="shared" ref="Q58:Q60" si="2">24000/1000</f>
        <v>24</v>
      </c>
      <c r="R58" s="12" t="s">
        <v>13</v>
      </c>
      <c r="S58" s="6">
        <v>1</v>
      </c>
      <c r="T58" s="13">
        <f t="shared" si="1"/>
        <v>24</v>
      </c>
      <c r="U58" s="42" t="s">
        <v>54</v>
      </c>
      <c r="V58" s="14" t="s">
        <v>82</v>
      </c>
    </row>
    <row r="59" spans="1:22" ht="9.75" customHeight="1" x14ac:dyDescent="0.15">
      <c r="A59" s="4">
        <v>8</v>
      </c>
      <c r="B59" s="10">
        <v>44284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5</v>
      </c>
      <c r="P59" s="18" t="s">
        <v>17</v>
      </c>
      <c r="Q59" s="13">
        <f t="shared" si="2"/>
        <v>24</v>
      </c>
      <c r="R59" s="12" t="s">
        <v>13</v>
      </c>
      <c r="S59" s="6">
        <v>1</v>
      </c>
      <c r="T59" s="13">
        <f t="shared" si="1"/>
        <v>24</v>
      </c>
      <c r="U59" s="42" t="s">
        <v>54</v>
      </c>
      <c r="V59" s="14" t="s">
        <v>84</v>
      </c>
    </row>
    <row r="60" spans="1:22" ht="9.75" customHeight="1" x14ac:dyDescent="0.15">
      <c r="A60" s="4">
        <v>9</v>
      </c>
      <c r="B60" s="10">
        <v>44284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5</v>
      </c>
      <c r="P60" s="18" t="s">
        <v>17</v>
      </c>
      <c r="Q60" s="13">
        <f t="shared" si="2"/>
        <v>24</v>
      </c>
      <c r="R60" s="12" t="s">
        <v>13</v>
      </c>
      <c r="S60" s="6">
        <v>1</v>
      </c>
      <c r="T60" s="13">
        <f t="shared" si="1"/>
        <v>24</v>
      </c>
      <c r="U60" s="42" t="s">
        <v>54</v>
      </c>
      <c r="V60" s="14" t="s">
        <v>85</v>
      </c>
    </row>
    <row r="61" spans="1:22" ht="9.75" customHeight="1" x14ac:dyDescent="0.15">
      <c r="A61" s="4">
        <v>10</v>
      </c>
      <c r="B61" s="10">
        <v>44286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5</v>
      </c>
      <c r="P61" s="18" t="s">
        <v>55</v>
      </c>
      <c r="Q61" s="13">
        <f>1000/1000</f>
        <v>1</v>
      </c>
      <c r="R61" s="12" t="s">
        <v>13</v>
      </c>
      <c r="S61" s="6">
        <v>1</v>
      </c>
      <c r="T61" s="13">
        <f t="shared" si="1"/>
        <v>1</v>
      </c>
      <c r="U61" s="18" t="s">
        <v>20</v>
      </c>
      <c r="V61" s="14" t="s">
        <v>77</v>
      </c>
    </row>
    <row r="62" spans="1:22" ht="9.75" customHeight="1" x14ac:dyDescent="0.15">
      <c r="A62" s="4">
        <v>11</v>
      </c>
      <c r="B62" s="10">
        <v>44286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5</v>
      </c>
      <c r="P62" s="12" t="s">
        <v>17</v>
      </c>
      <c r="Q62" s="13">
        <f>690/1000</f>
        <v>0.69</v>
      </c>
      <c r="R62" s="12" t="s">
        <v>13</v>
      </c>
      <c r="S62" s="6">
        <v>1</v>
      </c>
      <c r="T62" s="13">
        <f t="shared" si="1"/>
        <v>0.69</v>
      </c>
      <c r="U62" s="38" t="s">
        <v>59</v>
      </c>
      <c r="V62" s="14" t="s">
        <v>78</v>
      </c>
    </row>
    <row r="63" spans="1:22" ht="8.25" customHeight="1" x14ac:dyDescent="0.15">
      <c r="A63" s="4">
        <v>12</v>
      </c>
      <c r="B63" s="10">
        <v>44286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 t="s">
        <v>5</v>
      </c>
      <c r="P63" s="12" t="s">
        <v>2</v>
      </c>
      <c r="Q63" s="13">
        <f>2387.17/1000</f>
        <v>2.3871700000000002</v>
      </c>
      <c r="R63" s="18" t="s">
        <v>13</v>
      </c>
      <c r="S63" s="34">
        <v>1</v>
      </c>
      <c r="T63" s="19">
        <f t="shared" si="1"/>
        <v>2.3871700000000002</v>
      </c>
      <c r="U63" s="33" t="s">
        <v>21</v>
      </c>
      <c r="V63" s="20" t="s">
        <v>79</v>
      </c>
    </row>
    <row r="64" spans="1:22" ht="8.25" customHeight="1" x14ac:dyDescent="0.15">
      <c r="A64" s="4">
        <v>13</v>
      </c>
      <c r="B64" s="10">
        <v>44286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 t="s">
        <v>5</v>
      </c>
      <c r="P64" s="18" t="s">
        <v>55</v>
      </c>
      <c r="Q64" s="19">
        <f>1000/1000</f>
        <v>1</v>
      </c>
      <c r="R64" s="18" t="s">
        <v>13</v>
      </c>
      <c r="S64" s="34">
        <v>1</v>
      </c>
      <c r="T64" s="19">
        <f t="shared" ref="T64:T75" si="3">Q64*S64</f>
        <v>1</v>
      </c>
      <c r="U64" s="18" t="s">
        <v>80</v>
      </c>
      <c r="V64" s="20" t="s">
        <v>81</v>
      </c>
    </row>
    <row r="65" spans="1:22" ht="9" customHeight="1" x14ac:dyDescent="0.15">
      <c r="A65" s="4">
        <v>14</v>
      </c>
      <c r="B65" s="10">
        <v>44286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7" t="s">
        <v>5</v>
      </c>
      <c r="P65" s="18" t="s">
        <v>55</v>
      </c>
      <c r="Q65" s="19">
        <f>1000/1000</f>
        <v>1</v>
      </c>
      <c r="R65" s="18" t="s">
        <v>13</v>
      </c>
      <c r="S65" s="34">
        <v>1</v>
      </c>
      <c r="T65" s="19">
        <f t="shared" si="3"/>
        <v>1</v>
      </c>
      <c r="U65" s="18" t="s">
        <v>86</v>
      </c>
      <c r="V65" s="20" t="s">
        <v>87</v>
      </c>
    </row>
    <row r="66" spans="1:22" ht="9" customHeight="1" x14ac:dyDescent="0.15">
      <c r="A66" s="4">
        <v>15</v>
      </c>
      <c r="B66" s="10">
        <v>44286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0" t="s">
        <v>5</v>
      </c>
      <c r="P66" s="12" t="s">
        <v>88</v>
      </c>
      <c r="Q66" s="19">
        <f>195.3/1000</f>
        <v>0.1953</v>
      </c>
      <c r="R66" s="18" t="s">
        <v>13</v>
      </c>
      <c r="S66" s="34">
        <v>1</v>
      </c>
      <c r="T66" s="19">
        <f t="shared" si="3"/>
        <v>0.1953</v>
      </c>
      <c r="U66" s="41" t="s">
        <v>89</v>
      </c>
      <c r="V66" s="20" t="s">
        <v>90</v>
      </c>
    </row>
    <row r="67" spans="1:22" ht="9" customHeight="1" x14ac:dyDescent="0.15">
      <c r="A67" s="4">
        <v>16</v>
      </c>
      <c r="B67" s="10">
        <v>44286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0" t="s">
        <v>5</v>
      </c>
      <c r="P67" s="12" t="s">
        <v>2</v>
      </c>
      <c r="Q67" s="19">
        <f>12.18/1000</f>
        <v>1.218E-2</v>
      </c>
      <c r="R67" s="18" t="s">
        <v>13</v>
      </c>
      <c r="S67" s="34">
        <v>1</v>
      </c>
      <c r="T67" s="19">
        <f t="shared" si="3"/>
        <v>1.218E-2</v>
      </c>
      <c r="U67" s="41" t="s">
        <v>22</v>
      </c>
      <c r="V67" s="20" t="s">
        <v>91</v>
      </c>
    </row>
    <row r="68" spans="1:22" ht="9" customHeight="1" x14ac:dyDescent="0.15">
      <c r="A68" s="4">
        <v>17</v>
      </c>
      <c r="B68" s="10">
        <v>44286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40" t="s">
        <v>5</v>
      </c>
      <c r="P68" s="12" t="s">
        <v>2</v>
      </c>
      <c r="Q68" s="19">
        <f>29.45/1000</f>
        <v>2.945E-2</v>
      </c>
      <c r="R68" s="18" t="s">
        <v>13</v>
      </c>
      <c r="S68" s="34">
        <v>1</v>
      </c>
      <c r="T68" s="19">
        <f t="shared" si="3"/>
        <v>2.945E-2</v>
      </c>
      <c r="U68" s="41" t="s">
        <v>22</v>
      </c>
      <c r="V68" s="20" t="s">
        <v>92</v>
      </c>
    </row>
    <row r="69" spans="1:22" ht="9" customHeight="1" x14ac:dyDescent="0.15">
      <c r="A69" s="4">
        <v>18</v>
      </c>
      <c r="B69" s="10">
        <v>44286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0" t="s">
        <v>5</v>
      </c>
      <c r="P69" s="12" t="s">
        <v>2</v>
      </c>
      <c r="Q69" s="19">
        <f>7350.7/1000</f>
        <v>7.3506999999999998</v>
      </c>
      <c r="R69" s="18" t="s">
        <v>13</v>
      </c>
      <c r="S69" s="34">
        <v>1</v>
      </c>
      <c r="T69" s="19">
        <f t="shared" si="3"/>
        <v>7.3506999999999998</v>
      </c>
      <c r="U69" s="41" t="s">
        <v>22</v>
      </c>
      <c r="V69" s="20" t="s">
        <v>93</v>
      </c>
    </row>
    <row r="70" spans="1:22" ht="9" customHeight="1" x14ac:dyDescent="0.15">
      <c r="A70" s="4">
        <v>19</v>
      </c>
      <c r="B70" s="10">
        <v>44286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 t="s">
        <v>5</v>
      </c>
      <c r="P70" s="18" t="s">
        <v>2</v>
      </c>
      <c r="Q70" s="19">
        <f>92/1000</f>
        <v>9.1999999999999998E-2</v>
      </c>
      <c r="R70" s="18" t="s">
        <v>13</v>
      </c>
      <c r="S70" s="34">
        <v>1</v>
      </c>
      <c r="T70" s="19">
        <f t="shared" ref="T70:T74" si="4">Q70*S70</f>
        <v>9.1999999999999998E-2</v>
      </c>
      <c r="U70" s="41" t="s">
        <v>22</v>
      </c>
      <c r="V70" s="20" t="s">
        <v>94</v>
      </c>
    </row>
    <row r="71" spans="1:22" ht="9" customHeight="1" x14ac:dyDescent="0.15">
      <c r="A71" s="4">
        <v>20</v>
      </c>
      <c r="B71" s="43">
        <v>44286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 t="s">
        <v>5</v>
      </c>
      <c r="P71" s="18" t="s">
        <v>55</v>
      </c>
      <c r="Q71" s="19">
        <f>1000/1000</f>
        <v>1</v>
      </c>
      <c r="R71" s="18" t="s">
        <v>13</v>
      </c>
      <c r="S71" s="34">
        <v>1</v>
      </c>
      <c r="T71" s="19">
        <f t="shared" si="4"/>
        <v>1</v>
      </c>
      <c r="U71" s="41" t="s">
        <v>98</v>
      </c>
      <c r="V71" s="20" t="s">
        <v>99</v>
      </c>
    </row>
    <row r="72" spans="1:22" ht="9" customHeight="1" x14ac:dyDescent="0.15">
      <c r="A72" s="4">
        <v>21</v>
      </c>
      <c r="B72" s="44">
        <v>44286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 t="s">
        <v>5</v>
      </c>
      <c r="P72" s="18" t="s">
        <v>100</v>
      </c>
      <c r="Q72" s="19">
        <f>4709.06/1000</f>
        <v>4.70906</v>
      </c>
      <c r="R72" s="18" t="s">
        <v>13</v>
      </c>
      <c r="S72" s="34">
        <v>1</v>
      </c>
      <c r="T72" s="19">
        <f t="shared" si="4"/>
        <v>4.70906</v>
      </c>
      <c r="U72" s="41" t="s">
        <v>101</v>
      </c>
      <c r="V72" s="20" t="s">
        <v>102</v>
      </c>
    </row>
    <row r="73" spans="1:22" ht="9" customHeight="1" x14ac:dyDescent="0.15">
      <c r="A73" s="4">
        <v>22</v>
      </c>
      <c r="B73" s="45">
        <v>44286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5</v>
      </c>
      <c r="P73" s="18" t="s">
        <v>103</v>
      </c>
      <c r="Q73" s="19">
        <f>89.18/1000</f>
        <v>8.9180000000000009E-2</v>
      </c>
      <c r="R73" s="18" t="s">
        <v>13</v>
      </c>
      <c r="S73" s="34">
        <v>1</v>
      </c>
      <c r="T73" s="19">
        <f t="shared" si="4"/>
        <v>8.9180000000000009E-2</v>
      </c>
      <c r="U73" s="41" t="s">
        <v>104</v>
      </c>
      <c r="V73" s="20" t="s">
        <v>105</v>
      </c>
    </row>
    <row r="74" spans="1:22" ht="9" customHeight="1" x14ac:dyDescent="0.15">
      <c r="A74" s="4">
        <v>23</v>
      </c>
      <c r="B74" s="45">
        <v>44286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 t="s">
        <v>5</v>
      </c>
      <c r="P74" s="18" t="s">
        <v>103</v>
      </c>
      <c r="Q74" s="19">
        <f>1287.81/1000</f>
        <v>1.2878099999999999</v>
      </c>
      <c r="R74" s="18" t="s">
        <v>13</v>
      </c>
      <c r="S74" s="34">
        <v>1</v>
      </c>
      <c r="T74" s="19">
        <f t="shared" si="4"/>
        <v>1.2878099999999999</v>
      </c>
      <c r="U74" s="41" t="s">
        <v>106</v>
      </c>
      <c r="V74" s="20" t="s">
        <v>107</v>
      </c>
    </row>
    <row r="75" spans="1:22" ht="9" customHeight="1" x14ac:dyDescent="0.15">
      <c r="A75" s="4">
        <v>24</v>
      </c>
      <c r="B75" s="35">
        <v>44286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 t="s">
        <v>5</v>
      </c>
      <c r="P75" s="18" t="s">
        <v>17</v>
      </c>
      <c r="Q75" s="19">
        <f>322.94/1000</f>
        <v>0.32294</v>
      </c>
      <c r="R75" s="18" t="s">
        <v>13</v>
      </c>
      <c r="S75" s="34">
        <v>1</v>
      </c>
      <c r="T75" s="19">
        <f t="shared" si="3"/>
        <v>0.32294</v>
      </c>
      <c r="U75" s="38" t="s">
        <v>58</v>
      </c>
      <c r="V75" s="20" t="s">
        <v>97</v>
      </c>
    </row>
    <row r="76" spans="1:22" ht="6.75" customHeight="1" x14ac:dyDescent="0.2">
      <c r="A76" s="74" t="s">
        <v>10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6.75" customHeight="1" x14ac:dyDescent="0.15">
      <c r="A77" s="4">
        <v>1</v>
      </c>
      <c r="B77" s="10">
        <v>44286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" t="s">
        <v>57</v>
      </c>
      <c r="P77" s="12" t="s">
        <v>95</v>
      </c>
      <c r="Q77" s="19">
        <f>8611.46/1000</f>
        <v>8.6114599999999992</v>
      </c>
      <c r="R77" s="18" t="s">
        <v>13</v>
      </c>
      <c r="S77" s="34">
        <v>1</v>
      </c>
      <c r="T77" s="19">
        <f t="shared" ref="T77" si="5">Q77*S77</f>
        <v>8.6114599999999992</v>
      </c>
      <c r="U77" s="38" t="s">
        <v>58</v>
      </c>
      <c r="V77" s="20" t="s">
        <v>96</v>
      </c>
    </row>
    <row r="78" spans="1:22" ht="6.75" customHeight="1" x14ac:dyDescent="0.15">
      <c r="A78" s="4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"/>
      <c r="P78" s="12"/>
      <c r="Q78" s="13"/>
      <c r="R78" s="12"/>
      <c r="S78" s="6"/>
      <c r="T78" s="13"/>
      <c r="U78" s="12"/>
      <c r="V78" s="32"/>
    </row>
    <row r="79" spans="1:22" ht="6.75" customHeight="1" x14ac:dyDescent="0.15">
      <c r="A79" s="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"/>
      <c r="P79" s="12"/>
      <c r="Q79" s="13"/>
      <c r="R79" s="12"/>
      <c r="S79" s="6"/>
      <c r="T79" s="13"/>
      <c r="U79" s="12"/>
      <c r="V79" s="11"/>
    </row>
  </sheetData>
  <mergeCells count="36">
    <mergeCell ref="A76:V76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1:V51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0:V20"/>
    <mergeCell ref="A38:V38"/>
    <mergeCell ref="A43:V43"/>
    <mergeCell ref="A46:V46"/>
    <mergeCell ref="A15:V15"/>
    <mergeCell ref="A24:V24"/>
    <mergeCell ref="A29:V29"/>
    <mergeCell ref="A33:V3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2021-04-08T05:50:41Z</dcterms:modified>
</cp:coreProperties>
</file>